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2 -2024-eligible\"/>
    </mc:Choice>
  </mc:AlternateContent>
  <xr:revisionPtr revIDLastSave="0" documentId="13_ncr:1_{2F61E570-05AA-403B-9A4E-F9F21DAECA4D}" xr6:coauthVersionLast="47" xr6:coauthVersionMax="47" xr10:uidLastSave="{00000000-0000-0000-0000-000000000000}"/>
  <bookViews>
    <workbookView xWindow="-120" yWindow="-120" windowWidth="38640" windowHeight="21120" xr2:uid="{3B374DB9-2E27-44FC-BFAB-BFA150E3C7EE}"/>
  </bookViews>
  <sheets>
    <sheet name="Eligible-SS-2024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7" i="1" l="1"/>
  <c r="R126" i="1"/>
  <c r="Q126" i="1"/>
  <c r="T126" i="1" s="1"/>
  <c r="V126" i="1" s="1"/>
  <c r="R125" i="1"/>
  <c r="Q125" i="1"/>
  <c r="T125" i="1" s="1"/>
  <c r="V125" i="1" s="1"/>
  <c r="R124" i="1" l="1"/>
  <c r="Q124" i="1"/>
  <c r="T124" i="1" s="1"/>
  <c r="V124" i="1" s="1"/>
  <c r="W124" i="1" s="1"/>
  <c r="R123" i="1"/>
  <c r="Q123" i="1"/>
  <c r="T123" i="1" s="1"/>
  <c r="V123" i="1" s="1"/>
  <c r="W123" i="1" s="1"/>
  <c r="R122" i="1" l="1"/>
  <c r="Q122" i="1"/>
  <c r="T122" i="1" s="1"/>
  <c r="V122" i="1" s="1"/>
  <c r="R121" i="1"/>
  <c r="Q121" i="1"/>
  <c r="T121" i="1" s="1"/>
  <c r="V121" i="1" s="1"/>
  <c r="R120" i="1"/>
  <c r="Q120" i="1"/>
  <c r="T120" i="1" s="1"/>
  <c r="V120" i="1" s="1"/>
  <c r="R119" i="1"/>
  <c r="Q119" i="1"/>
  <c r="T119" i="1" s="1"/>
  <c r="V119" i="1" s="1"/>
  <c r="Q118" i="1"/>
  <c r="T118" i="1" s="1"/>
  <c r="R117" i="1"/>
  <c r="Q117" i="1"/>
  <c r="T117" i="1" s="1"/>
  <c r="V117" i="1" s="1"/>
  <c r="R116" i="1"/>
  <c r="Q116" i="1"/>
  <c r="T116" i="1" s="1"/>
  <c r="V116" i="1" s="1"/>
  <c r="R115" i="1"/>
  <c r="Q115" i="1"/>
  <c r="T115" i="1" s="1"/>
  <c r="V115" i="1" s="1"/>
  <c r="R114" i="1"/>
  <c r="Q114" i="1"/>
  <c r="T114" i="1" s="1"/>
  <c r="V114" i="1" s="1"/>
  <c r="R113" i="1"/>
  <c r="Q113" i="1"/>
  <c r="T113" i="1" s="1"/>
  <c r="V113" i="1" s="1"/>
  <c r="R112" i="1"/>
  <c r="Q112" i="1"/>
  <c r="T112" i="1" s="1"/>
  <c r="V112" i="1" s="1"/>
  <c r="R111" i="1"/>
  <c r="Q111" i="1"/>
  <c r="T111" i="1" s="1"/>
  <c r="V111" i="1" s="1"/>
  <c r="R110" i="1"/>
  <c r="Q110" i="1"/>
  <c r="T110" i="1" s="1"/>
  <c r="V110" i="1" s="1"/>
  <c r="R109" i="1"/>
  <c r="Q109" i="1"/>
  <c r="T109" i="1" s="1"/>
  <c r="V109" i="1" s="1"/>
  <c r="R108" i="1"/>
  <c r="Q108" i="1"/>
  <c r="T108" i="1" s="1"/>
  <c r="V108" i="1" s="1"/>
  <c r="R107" i="1"/>
  <c r="Q107" i="1"/>
  <c r="T107" i="1" s="1"/>
  <c r="V107" i="1" s="1"/>
  <c r="Q106" i="1"/>
  <c r="S106" i="1" s="1"/>
  <c r="R105" i="1"/>
  <c r="Q105" i="1"/>
  <c r="T105" i="1" s="1"/>
  <c r="V105" i="1" s="1"/>
  <c r="R104" i="1"/>
  <c r="Q104" i="1"/>
  <c r="T104" i="1" s="1"/>
  <c r="V104" i="1" s="1"/>
  <c r="R103" i="1"/>
  <c r="Q103" i="1"/>
  <c r="T103" i="1" s="1"/>
  <c r="V103" i="1" s="1"/>
  <c r="R102" i="1"/>
  <c r="Q102" i="1"/>
  <c r="T102" i="1" s="1"/>
  <c r="V102" i="1" s="1"/>
  <c r="R101" i="1"/>
  <c r="Q101" i="1"/>
  <c r="T101" i="1" s="1"/>
  <c r="V101" i="1" s="1"/>
  <c r="R100" i="1"/>
  <c r="Q100" i="1"/>
  <c r="T100" i="1" s="1"/>
  <c r="V100" i="1" s="1"/>
  <c r="R99" i="1"/>
  <c r="Q99" i="1"/>
  <c r="T99" i="1" s="1"/>
  <c r="V99" i="1" s="1"/>
  <c r="R98" i="1"/>
  <c r="Q98" i="1"/>
  <c r="T98" i="1" s="1"/>
  <c r="V98" i="1" s="1"/>
  <c r="R97" i="1"/>
  <c r="Q97" i="1"/>
  <c r="T97" i="1" s="1"/>
  <c r="V97" i="1" s="1"/>
  <c r="R96" i="1"/>
  <c r="Q96" i="1"/>
  <c r="T96" i="1" s="1"/>
  <c r="V96" i="1" s="1"/>
  <c r="R95" i="1"/>
  <c r="Q95" i="1"/>
  <c r="T95" i="1" s="1"/>
  <c r="V95" i="1" s="1"/>
  <c r="R94" i="1"/>
  <c r="Q94" i="1"/>
  <c r="T94" i="1" s="1"/>
  <c r="V94" i="1" s="1"/>
  <c r="R93" i="1"/>
  <c r="Q93" i="1"/>
  <c r="T93" i="1" s="1"/>
  <c r="V93" i="1" s="1"/>
  <c r="R92" i="1"/>
  <c r="Q92" i="1"/>
  <c r="T92" i="1" s="1"/>
  <c r="V92" i="1" s="1"/>
  <c r="R91" i="1"/>
  <c r="Q91" i="1"/>
  <c r="T91" i="1" s="1"/>
  <c r="V91" i="1" s="1"/>
  <c r="R90" i="1"/>
  <c r="Q90" i="1"/>
  <c r="T90" i="1" s="1"/>
  <c r="V90" i="1" s="1"/>
  <c r="R89" i="1"/>
  <c r="Q89" i="1"/>
  <c r="T89" i="1" s="1"/>
  <c r="V89" i="1" s="1"/>
  <c r="R88" i="1"/>
  <c r="Q88" i="1"/>
  <c r="T88" i="1" s="1"/>
  <c r="V88" i="1" s="1"/>
  <c r="R87" i="1"/>
  <c r="Q87" i="1"/>
  <c r="T87" i="1" s="1"/>
  <c r="V87" i="1" s="1"/>
  <c r="R86" i="1"/>
  <c r="Q86" i="1"/>
  <c r="T86" i="1" s="1"/>
  <c r="V86" i="1" s="1"/>
  <c r="R85" i="1"/>
  <c r="Q85" i="1"/>
  <c r="T85" i="1" s="1"/>
  <c r="V85" i="1" s="1"/>
  <c r="R84" i="1"/>
  <c r="Q84" i="1"/>
  <c r="T84" i="1" s="1"/>
  <c r="V84" i="1" s="1"/>
  <c r="R83" i="1"/>
  <c r="Q83" i="1"/>
  <c r="T83" i="1" s="1"/>
  <c r="V83" i="1" s="1"/>
  <c r="R82" i="1"/>
  <c r="Q82" i="1"/>
  <c r="T82" i="1" s="1"/>
  <c r="V82" i="1" s="1"/>
  <c r="T81" i="1"/>
  <c r="V81" i="1" s="1"/>
  <c r="R81" i="1"/>
  <c r="Q81" i="1"/>
  <c r="R80" i="1"/>
  <c r="Q80" i="1"/>
  <c r="T80" i="1" s="1"/>
  <c r="V80" i="1" s="1"/>
  <c r="R79" i="1"/>
  <c r="Q79" i="1"/>
  <c r="T79" i="1" s="1"/>
  <c r="V79" i="1" s="1"/>
  <c r="R78" i="1"/>
  <c r="Q78" i="1"/>
  <c r="T78" i="1" s="1"/>
  <c r="V78" i="1" s="1"/>
  <c r="R77" i="1"/>
  <c r="Q77" i="1"/>
  <c r="T77" i="1" s="1"/>
  <c r="V77" i="1" s="1"/>
  <c r="R76" i="1"/>
  <c r="Q76" i="1"/>
  <c r="T76" i="1" s="1"/>
  <c r="V76" i="1" s="1"/>
  <c r="R75" i="1"/>
  <c r="Q75" i="1"/>
  <c r="T75" i="1" s="1"/>
  <c r="V75" i="1" s="1"/>
  <c r="R74" i="1"/>
  <c r="Q74" i="1"/>
  <c r="T74" i="1" s="1"/>
  <c r="V74" i="1" s="1"/>
  <c r="R73" i="1"/>
  <c r="Q73" i="1"/>
  <c r="T73" i="1" s="1"/>
  <c r="V73" i="1" s="1"/>
  <c r="R72" i="1"/>
  <c r="Q72" i="1"/>
  <c r="T72" i="1" s="1"/>
  <c r="V72" i="1" s="1"/>
  <c r="R71" i="1"/>
  <c r="Q71" i="1"/>
  <c r="T71" i="1" s="1"/>
  <c r="V71" i="1" s="1"/>
  <c r="T70" i="1"/>
  <c r="V70" i="1" s="1"/>
  <c r="R70" i="1"/>
  <c r="Q70" i="1"/>
  <c r="R69" i="1"/>
  <c r="Q69" i="1"/>
  <c r="T69" i="1" s="1"/>
  <c r="V69" i="1" s="1"/>
  <c r="R68" i="1"/>
  <c r="Q68" i="1"/>
  <c r="T68" i="1" s="1"/>
  <c r="V68" i="1" s="1"/>
  <c r="R67" i="1"/>
  <c r="Q67" i="1"/>
  <c r="T67" i="1" s="1"/>
  <c r="V67" i="1" s="1"/>
  <c r="R66" i="1"/>
  <c r="Q66" i="1"/>
  <c r="T66" i="1" s="1"/>
  <c r="V66" i="1" s="1"/>
  <c r="R65" i="1"/>
  <c r="Q65" i="1"/>
  <c r="T65" i="1" s="1"/>
  <c r="V65" i="1" s="1"/>
  <c r="R64" i="1"/>
  <c r="Q64" i="1"/>
  <c r="T64" i="1" s="1"/>
  <c r="V64" i="1" s="1"/>
  <c r="R63" i="1"/>
  <c r="Q63" i="1"/>
  <c r="T63" i="1" s="1"/>
  <c r="V63" i="1" s="1"/>
  <c r="R62" i="1"/>
  <c r="Q62" i="1"/>
  <c r="T62" i="1" s="1"/>
  <c r="V62" i="1" s="1"/>
  <c r="R61" i="1"/>
  <c r="Q61" i="1"/>
  <c r="T61" i="1" s="1"/>
  <c r="V61" i="1" s="1"/>
  <c r="R60" i="1"/>
  <c r="Q60" i="1"/>
  <c r="T60" i="1" s="1"/>
  <c r="V60" i="1" s="1"/>
  <c r="R59" i="1"/>
  <c r="Q59" i="1"/>
  <c r="T59" i="1" s="1"/>
  <c r="V59" i="1" s="1"/>
  <c r="R58" i="1"/>
  <c r="Q58" i="1"/>
  <c r="T58" i="1" s="1"/>
  <c r="V58" i="1" s="1"/>
  <c r="R57" i="1"/>
  <c r="Q57" i="1"/>
  <c r="T57" i="1" s="1"/>
  <c r="V57" i="1" s="1"/>
  <c r="R56" i="1"/>
  <c r="Q56" i="1"/>
  <c r="T56" i="1" s="1"/>
  <c r="V56" i="1" s="1"/>
  <c r="R55" i="1"/>
  <c r="Q55" i="1"/>
  <c r="T55" i="1" s="1"/>
  <c r="V55" i="1" s="1"/>
  <c r="R54" i="1"/>
  <c r="Q54" i="1"/>
  <c r="T54" i="1" s="1"/>
  <c r="V54" i="1" s="1"/>
  <c r="R53" i="1"/>
  <c r="Q53" i="1"/>
  <c r="T53" i="1" s="1"/>
  <c r="V53" i="1" s="1"/>
  <c r="R52" i="1"/>
  <c r="Q52" i="1"/>
  <c r="T52" i="1" s="1"/>
  <c r="V52" i="1" s="1"/>
  <c r="R51" i="1"/>
  <c r="Q51" i="1"/>
  <c r="T51" i="1" s="1"/>
  <c r="V51" i="1" s="1"/>
  <c r="R50" i="1"/>
  <c r="Q50" i="1"/>
  <c r="T50" i="1" s="1"/>
  <c r="V50" i="1" s="1"/>
  <c r="R49" i="1"/>
  <c r="Q49" i="1"/>
  <c r="T49" i="1" s="1"/>
  <c r="V49" i="1" s="1"/>
  <c r="R48" i="1"/>
  <c r="Q48" i="1"/>
  <c r="T48" i="1" s="1"/>
  <c r="V48" i="1" s="1"/>
  <c r="R47" i="1"/>
  <c r="Q47" i="1"/>
  <c r="T47" i="1" s="1"/>
  <c r="V47" i="1" s="1"/>
  <c r="R46" i="1"/>
  <c r="Q46" i="1"/>
  <c r="T46" i="1" s="1"/>
  <c r="V46" i="1" s="1"/>
  <c r="R45" i="1"/>
  <c r="Q45" i="1"/>
  <c r="T45" i="1" s="1"/>
  <c r="V45" i="1" s="1"/>
  <c r="R44" i="1"/>
  <c r="Q44" i="1"/>
  <c r="T44" i="1" s="1"/>
  <c r="V44" i="1" s="1"/>
  <c r="R43" i="1"/>
  <c r="Q43" i="1"/>
  <c r="T43" i="1" s="1"/>
  <c r="V43" i="1" s="1"/>
  <c r="R42" i="1"/>
  <c r="Q42" i="1"/>
  <c r="T42" i="1" s="1"/>
  <c r="V42" i="1" s="1"/>
  <c r="R41" i="1"/>
  <c r="Q41" i="1"/>
  <c r="T41" i="1" s="1"/>
  <c r="V41" i="1" s="1"/>
  <c r="R40" i="1"/>
  <c r="Q40" i="1"/>
  <c r="T40" i="1" s="1"/>
  <c r="V40" i="1" s="1"/>
  <c r="R39" i="1"/>
  <c r="Q39" i="1"/>
  <c r="T39" i="1" s="1"/>
  <c r="V39" i="1" s="1"/>
  <c r="R38" i="1"/>
  <c r="Q38" i="1"/>
  <c r="T38" i="1" s="1"/>
  <c r="V38" i="1" s="1"/>
  <c r="R37" i="1"/>
  <c r="Q37" i="1"/>
  <c r="T37" i="1" s="1"/>
  <c r="V37" i="1" s="1"/>
  <c r="R36" i="1"/>
  <c r="Q36" i="1"/>
  <c r="T36" i="1" s="1"/>
  <c r="V36" i="1" s="1"/>
  <c r="R35" i="1"/>
  <c r="Q35" i="1"/>
  <c r="T35" i="1" s="1"/>
  <c r="V35" i="1" s="1"/>
  <c r="R34" i="1"/>
  <c r="Q34" i="1"/>
  <c r="T34" i="1" s="1"/>
  <c r="V34" i="1" s="1"/>
  <c r="R33" i="1"/>
  <c r="Q33" i="1"/>
  <c r="T33" i="1" s="1"/>
  <c r="V33" i="1" s="1"/>
  <c r="R32" i="1"/>
  <c r="Q32" i="1"/>
  <c r="T32" i="1" s="1"/>
  <c r="V32" i="1" s="1"/>
  <c r="R31" i="1"/>
  <c r="Q31" i="1"/>
  <c r="T31" i="1" s="1"/>
  <c r="V31" i="1" s="1"/>
  <c r="R30" i="1"/>
  <c r="Q30" i="1"/>
  <c r="T30" i="1" s="1"/>
  <c r="V30" i="1" s="1"/>
  <c r="R29" i="1"/>
  <c r="Q29" i="1"/>
  <c r="T29" i="1" s="1"/>
  <c r="V29" i="1" s="1"/>
  <c r="R28" i="1"/>
  <c r="Q28" i="1"/>
  <c r="T28" i="1" s="1"/>
  <c r="V28" i="1" s="1"/>
  <c r="R27" i="1"/>
  <c r="Q27" i="1"/>
  <c r="T27" i="1" s="1"/>
  <c r="V27" i="1" s="1"/>
  <c r="R26" i="1"/>
  <c r="Q26" i="1"/>
  <c r="T26" i="1" s="1"/>
  <c r="V26" i="1" s="1"/>
  <c r="R25" i="1"/>
  <c r="Q25" i="1"/>
  <c r="T25" i="1" s="1"/>
  <c r="V25" i="1" s="1"/>
  <c r="R24" i="1"/>
  <c r="Q24" i="1"/>
  <c r="T24" i="1" s="1"/>
  <c r="V24" i="1" s="1"/>
  <c r="R23" i="1"/>
  <c r="Q23" i="1"/>
  <c r="T23" i="1" s="1"/>
  <c r="V23" i="1" s="1"/>
  <c r="R22" i="1"/>
  <c r="Q22" i="1"/>
  <c r="T22" i="1" s="1"/>
  <c r="V22" i="1" s="1"/>
  <c r="R21" i="1"/>
  <c r="Q21" i="1"/>
  <c r="T21" i="1" s="1"/>
  <c r="V21" i="1" s="1"/>
  <c r="R20" i="1"/>
  <c r="Q20" i="1"/>
  <c r="T20" i="1" s="1"/>
  <c r="V20" i="1" s="1"/>
  <c r="R19" i="1"/>
  <c r="Q19" i="1"/>
  <c r="T19" i="1" s="1"/>
  <c r="V19" i="1" s="1"/>
  <c r="R18" i="1"/>
  <c r="Q18" i="1"/>
  <c r="T18" i="1" s="1"/>
  <c r="V18" i="1" s="1"/>
  <c r="R17" i="1"/>
  <c r="Q17" i="1"/>
  <c r="T17" i="1" s="1"/>
  <c r="V17" i="1" s="1"/>
  <c r="R16" i="1"/>
  <c r="Q16" i="1"/>
  <c r="T16" i="1" s="1"/>
  <c r="V16" i="1" s="1"/>
  <c r="R15" i="1"/>
  <c r="Q15" i="1"/>
  <c r="T15" i="1" s="1"/>
  <c r="V15" i="1" s="1"/>
  <c r="R14" i="1"/>
  <c r="Q14" i="1"/>
  <c r="T14" i="1" s="1"/>
  <c r="V14" i="1" s="1"/>
  <c r="R13" i="1"/>
  <c r="Q13" i="1"/>
  <c r="T13" i="1" s="1"/>
  <c r="V13" i="1" s="1"/>
  <c r="R12" i="1"/>
  <c r="Q12" i="1"/>
  <c r="T12" i="1" s="1"/>
  <c r="V12" i="1" s="1"/>
  <c r="R11" i="1"/>
  <c r="Q11" i="1"/>
  <c r="T11" i="1" s="1"/>
  <c r="V11" i="1" s="1"/>
  <c r="R10" i="1"/>
  <c r="Q10" i="1"/>
  <c r="T10" i="1" s="1"/>
  <c r="V10" i="1" s="1"/>
  <c r="R9" i="1"/>
  <c r="Q9" i="1"/>
  <c r="T9" i="1" s="1"/>
  <c r="V9" i="1" s="1"/>
  <c r="R8" i="1"/>
  <c r="Q8" i="1"/>
  <c r="T8" i="1" s="1"/>
  <c r="V8" i="1" s="1"/>
  <c r="R7" i="1"/>
  <c r="Q7" i="1"/>
  <c r="T7" i="1" s="1"/>
  <c r="V7" i="1" s="1"/>
  <c r="R6" i="1"/>
  <c r="Q6" i="1"/>
  <c r="T6" i="1" s="1"/>
  <c r="V6" i="1" s="1"/>
  <c r="R5" i="1"/>
  <c r="Q5" i="1"/>
  <c r="T5" i="1" s="1"/>
  <c r="V5" i="1" s="1"/>
  <c r="R4" i="1"/>
  <c r="Q4" i="1"/>
  <c r="T4" i="1" s="1"/>
  <c r="V4" i="1" s="1"/>
  <c r="R3" i="1"/>
  <c r="Q3" i="1"/>
  <c r="T106" i="1" l="1"/>
  <c r="V106" i="1" s="1"/>
  <c r="S118" i="1"/>
  <c r="V118" i="1" s="1"/>
  <c r="T3" i="1"/>
  <c r="V3" i="1" l="1"/>
</calcChain>
</file>

<file path=xl/sharedStrings.xml><?xml version="1.0" encoding="utf-8"?>
<sst xmlns="http://schemas.openxmlformats.org/spreadsheetml/2006/main" count="1740" uniqueCount="580">
  <si>
    <t>School Type</t>
  </si>
  <si>
    <t>SS</t>
  </si>
  <si>
    <t>ELIGIBLE SECONDARY SCHOOL GRANT TRANCHE 2 2024-BANK VERSION</t>
  </si>
  <si>
    <t>No.</t>
  </si>
  <si>
    <t>School Number</t>
  </si>
  <si>
    <t>School Name</t>
  </si>
  <si>
    <t>Language</t>
  </si>
  <si>
    <t>Authority Code</t>
  </si>
  <si>
    <t>Authority Name</t>
  </si>
  <si>
    <t>Authority Type Code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</si>
  <si>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</si>
  <si>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</si>
  <si>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</si>
  <si>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</si>
  <si>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</si>
  <si>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</si>
  <si>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2023 Enrolment Total</t>
  </si>
  <si>
    <t>SS Grant Rate</t>
  </si>
  <si>
    <t>Total Grant SS 2024</t>
  </si>
  <si>
    <t>Tranche 1 SS 2024 (30%)-Actual</t>
  </si>
  <si>
    <t>Tranche 1 SS 2024 (30%)-Yet to be Paid</t>
  </si>
  <si>
    <t>Tranche 2 SS 2024 (30%)</t>
  </si>
  <si>
    <t>2023 Overpayment SS</t>
  </si>
  <si>
    <t>Calculated Tranche 2 SS 2024 (30%)</t>
  </si>
  <si>
    <t>Net Tranche 2 SS 2024 (30%)</t>
  </si>
  <si>
    <t>Bank Narration</t>
  </si>
  <si>
    <t>0101097</t>
  </si>
  <si>
    <t>Losolava Junior Secondary School</t>
  </si>
  <si>
    <t>ENG</t>
  </si>
  <si>
    <t>ACOM</t>
  </si>
  <si>
    <t>Anglican Church of Melanesia</t>
  </si>
  <si>
    <t>G</t>
  </si>
  <si>
    <t>Gaua</t>
  </si>
  <si>
    <t>Torba</t>
  </si>
  <si>
    <t>0084583001</t>
  </si>
  <si>
    <t>LOSALAVA JUNIOR SECONDARY SCHOOL</t>
  </si>
  <si>
    <t>No</t>
  </si>
  <si>
    <t xml:space="preserve">7 8 9 10 </t>
  </si>
  <si>
    <t>2024 SS Trance 2</t>
  </si>
  <si>
    <t>010411</t>
  </si>
  <si>
    <t>Sanlang</t>
  </si>
  <si>
    <t>Vanua Lava</t>
  </si>
  <si>
    <t>0084569001</t>
  </si>
  <si>
    <t>SANLANG PRIMARY SCHOOL</t>
  </si>
  <si>
    <t>PS</t>
  </si>
  <si>
    <t xml:space="preserve">1 2 3 4 5 6 7 8 </t>
  </si>
  <si>
    <t>0105126</t>
  </si>
  <si>
    <t>Telhei Junior Secondary</t>
  </si>
  <si>
    <t>Mota Lava</t>
  </si>
  <si>
    <t>0173641001</t>
  </si>
  <si>
    <t>TELHEI JUNIOR SECONDARY SCHOOL</t>
  </si>
  <si>
    <t>0220300</t>
  </si>
  <si>
    <t>Aore Adventist Academy</t>
  </si>
  <si>
    <t>SDA</t>
  </si>
  <si>
    <t>Seven Day Adventist</t>
  </si>
  <si>
    <t>Aore</t>
  </si>
  <si>
    <t>Sanma</t>
  </si>
  <si>
    <t>0084618001</t>
  </si>
  <si>
    <t>AORE ADVENTIST ACADEMY</t>
  </si>
  <si>
    <t xml:space="preserve">7 8 9 10 11 12 13 </t>
  </si>
  <si>
    <t>022103</t>
  </si>
  <si>
    <t>Avunatari Primary</t>
  </si>
  <si>
    <t>PEB_SANMA</t>
  </si>
  <si>
    <t>Sanma PEB</t>
  </si>
  <si>
    <t>V</t>
  </si>
  <si>
    <t>Malo</t>
  </si>
  <si>
    <t>0084591001</t>
  </si>
  <si>
    <t>AVUNATARI PRIMARY SCHOOL</t>
  </si>
  <si>
    <t>022205</t>
  </si>
  <si>
    <t>Banban Primary</t>
  </si>
  <si>
    <t>Santo</t>
  </si>
  <si>
    <t>0084598001</t>
  </si>
  <si>
    <t>BANBAN PRIMARY SCHOOL</t>
  </si>
  <si>
    <t>0222301</t>
  </si>
  <si>
    <t>Bombua</t>
  </si>
  <si>
    <t>CHCHR</t>
  </si>
  <si>
    <t>Church of Christ</t>
  </si>
  <si>
    <t>0186772001</t>
  </si>
  <si>
    <t>BOMBUA LONDUA JUNIOR SECONDARY SCHOOL</t>
  </si>
  <si>
    <t>0222307</t>
  </si>
  <si>
    <t>College de St. Michel</t>
  </si>
  <si>
    <t>FRE</t>
  </si>
  <si>
    <t>CATH</t>
  </si>
  <si>
    <t>Catholic Education Authority</t>
  </si>
  <si>
    <t>0084621001</t>
  </si>
  <si>
    <t>COLLEGE TECHNIQUE ST MICHEL</t>
  </si>
  <si>
    <t xml:space="preserve">7 8 9 10 11 12 </t>
  </si>
  <si>
    <t>022289</t>
  </si>
  <si>
    <t>De Quiros(matantas)</t>
  </si>
  <si>
    <t>0098423001</t>
  </si>
  <si>
    <t>DE QUEROS (MATANTAS) PRIMARY SCHOOL</t>
  </si>
  <si>
    <t>022210</t>
  </si>
  <si>
    <t>Ebenezer</t>
  </si>
  <si>
    <t>0084601001</t>
  </si>
  <si>
    <t>EBENEZER PRIMARY SCHOOL</t>
  </si>
  <si>
    <t>0222302</t>
  </si>
  <si>
    <t>Hog Harbour</t>
  </si>
  <si>
    <t>0084614001</t>
  </si>
  <si>
    <t>HOG HARBOUR JUNIOR SECONDARY SCHOOL</t>
  </si>
  <si>
    <t>020101</t>
  </si>
  <si>
    <t>Kamewa English</t>
  </si>
  <si>
    <t>0084640001</t>
  </si>
  <si>
    <t>KAMEWA PRIMARY SCHOOL</t>
  </si>
  <si>
    <t>Yes</t>
  </si>
  <si>
    <t>020102</t>
  </si>
  <si>
    <t>Kamewa French</t>
  </si>
  <si>
    <t>022223</t>
  </si>
  <si>
    <t>Limarua</t>
  </si>
  <si>
    <t>0084649001</t>
  </si>
  <si>
    <t>LIMARUA PRIMARY SCHOOL</t>
  </si>
  <si>
    <t>020103</t>
  </si>
  <si>
    <t>Luganville Est Primary</t>
  </si>
  <si>
    <t>0084608001</t>
  </si>
  <si>
    <t>LUGANVILLE EAST PRIMARY SCHOOL</t>
  </si>
  <si>
    <t>0201100</t>
  </si>
  <si>
    <t>Lycee De Luganville</t>
  </si>
  <si>
    <t>0084611001</t>
  </si>
  <si>
    <t>LYCEE DE LUGANVILLE</t>
  </si>
  <si>
    <t xml:space="preserve">7 8 9 10 11 12 13 14 </t>
  </si>
  <si>
    <t>022232</t>
  </si>
  <si>
    <t>Mataloi</t>
  </si>
  <si>
    <t>FELP</t>
  </si>
  <si>
    <t>Federation de l'enseignement libre protestant (FELP)</t>
  </si>
  <si>
    <t>0084672001</t>
  </si>
  <si>
    <t>MATALOI PRIMARY SCHOOL</t>
  </si>
  <si>
    <t>0222303</t>
  </si>
  <si>
    <t>Matevulu College</t>
  </si>
  <si>
    <t>0084615001</t>
  </si>
  <si>
    <t>MATEVULU COLLEGE</t>
  </si>
  <si>
    <t>0222352</t>
  </si>
  <si>
    <t>Menevula Junior Secondary</t>
  </si>
  <si>
    <t>0084617001</t>
  </si>
  <si>
    <t>MENEVULA JUNIOR SECONDARY SCHOOL</t>
  </si>
  <si>
    <t>022229</t>
  </si>
  <si>
    <t>Merei (Mamara)</t>
  </si>
  <si>
    <t>0084623001</t>
  </si>
  <si>
    <t>MEREI PRIMARY SCHOOL</t>
  </si>
  <si>
    <t>0222304</t>
  </si>
  <si>
    <t xml:space="preserve">Moli Valivu </t>
  </si>
  <si>
    <t>0084619001</t>
  </si>
  <si>
    <t>COLLEGE DE MOLI VALIVU</t>
  </si>
  <si>
    <t>0221344</t>
  </si>
  <si>
    <t>Nandiutu English</t>
  </si>
  <si>
    <t>0084613001</t>
  </si>
  <si>
    <t>COLLEGE DE NANDIUTU</t>
  </si>
  <si>
    <t>0221305</t>
  </si>
  <si>
    <t>Nandiutu French</t>
  </si>
  <si>
    <t>022241</t>
  </si>
  <si>
    <t>Natawa</t>
  </si>
  <si>
    <t>0084624001</t>
  </si>
  <si>
    <t>NATAWA PRIMARY SCHOOL</t>
  </si>
  <si>
    <t>0222513</t>
  </si>
  <si>
    <t>Navele</t>
  </si>
  <si>
    <t>0098399001</t>
  </si>
  <si>
    <t>NAVELE JUNIOR SECONDARY SCHOOL</t>
  </si>
  <si>
    <t>0222309</t>
  </si>
  <si>
    <t>Rowhani</t>
  </si>
  <si>
    <t>BAHAI</t>
  </si>
  <si>
    <t>Bahai</t>
  </si>
  <si>
    <t>0107822001</t>
  </si>
  <si>
    <t>ROWHANI SCHOOL</t>
  </si>
  <si>
    <t>022264</t>
  </si>
  <si>
    <t>Saletui</t>
  </si>
  <si>
    <t>0084654001</t>
  </si>
  <si>
    <t>SALETUI PRIMARY SCHOOL</t>
  </si>
  <si>
    <t>0201102</t>
  </si>
  <si>
    <t>Santo East</t>
  </si>
  <si>
    <t>0084612001</t>
  </si>
  <si>
    <t>SANTO EAST JUNIOR SECONDARY SCHOOL</t>
  </si>
  <si>
    <t>020111</t>
  </si>
  <si>
    <t>Sarakata</t>
  </si>
  <si>
    <t>0084586001</t>
  </si>
  <si>
    <t>SARAKATA PRIMARY SCHOOL</t>
  </si>
  <si>
    <t>022208</t>
  </si>
  <si>
    <t>St. Jacques</t>
  </si>
  <si>
    <t>0084599001</t>
  </si>
  <si>
    <t>ST JACQUES PRIMARY SCHOOL</t>
  </si>
  <si>
    <t>0222324</t>
  </si>
  <si>
    <t>Ste. Anne (Port Olry)</t>
  </si>
  <si>
    <t>0084620001</t>
  </si>
  <si>
    <t>COLLEGE DE STE ANNE</t>
  </si>
  <si>
    <t>020105</t>
  </si>
  <si>
    <t>Ste. Therese Luganville</t>
  </si>
  <si>
    <t>0084655001</t>
  </si>
  <si>
    <t>ST THERESE PRIMARY SCHOOL</t>
  </si>
  <si>
    <t>0222308</t>
  </si>
  <si>
    <t>Tata Secondary School</t>
  </si>
  <si>
    <t>PCV</t>
  </si>
  <si>
    <t>Presbyterian Church of Vanuatu</t>
  </si>
  <si>
    <t>0084616001</t>
  </si>
  <si>
    <t>TATA JUNIOR SECONDARY SCHOOL</t>
  </si>
  <si>
    <t>0222584</t>
  </si>
  <si>
    <t>Tata Senior Secondary</t>
  </si>
  <si>
    <t>0084635001</t>
  </si>
  <si>
    <t>TATA PRIMARY SCHOOL</t>
  </si>
  <si>
    <t>0426300</t>
  </si>
  <si>
    <t>Ambaebulu Secondary</t>
  </si>
  <si>
    <t>PEB_PENAMA</t>
  </si>
  <si>
    <t>Penama PEB</t>
  </si>
  <si>
    <t>Ambae</t>
  </si>
  <si>
    <t>Penama</t>
  </si>
  <si>
    <t>0084687001</t>
  </si>
  <si>
    <t>AMBAEBULU JUNIOR SECONDARY SCHOOL</t>
  </si>
  <si>
    <t>0326351</t>
  </si>
  <si>
    <t>Apostolic College</t>
  </si>
  <si>
    <t>APO</t>
  </si>
  <si>
    <t>Apostolic Church</t>
  </si>
  <si>
    <t>0103607001</t>
  </si>
  <si>
    <t>APOSTOLIC COLLEGE</t>
  </si>
  <si>
    <t>0328352</t>
  </si>
  <si>
    <t>Atavtabanga Secondary</t>
  </si>
  <si>
    <t>Pentecost</t>
  </si>
  <si>
    <t>0084867001</t>
  </si>
  <si>
    <t>ATAVTABANGA PRIMARY SCHOOL</t>
  </si>
  <si>
    <t>0429345</t>
  </si>
  <si>
    <t>Amelvet Secondary</t>
  </si>
  <si>
    <t>PEB_MALAMP</t>
  </si>
  <si>
    <t>Malampa PEB</t>
  </si>
  <si>
    <t>Malekula</t>
  </si>
  <si>
    <t>Malampa</t>
  </si>
  <si>
    <t>0084749001</t>
  </si>
  <si>
    <t>AMELVET JUNIOR SECONDARY SCHOOL</t>
  </si>
  <si>
    <t>042904</t>
  </si>
  <si>
    <t>Aulua</t>
  </si>
  <si>
    <t>0084957001</t>
  </si>
  <si>
    <t>AULUA PRIMARY SCHOOL</t>
  </si>
  <si>
    <t>0429377</t>
  </si>
  <si>
    <t>Brenwei</t>
  </si>
  <si>
    <t>0137985001</t>
  </si>
  <si>
    <t>BRENWEI JUNIOR &amp; SECONDARY SCHOOL</t>
  </si>
  <si>
    <t>0344315</t>
  </si>
  <si>
    <t>College de Lehili</t>
  </si>
  <si>
    <t>Paama</t>
  </si>
  <si>
    <t>0084710001</t>
  </si>
  <si>
    <t>COLLEGE DE LEHILI</t>
  </si>
  <si>
    <t>0329309</t>
  </si>
  <si>
    <t>Jean Vidil (Vao)</t>
  </si>
  <si>
    <t>0084714001</t>
  </si>
  <si>
    <t>COLLEGE DE VAO</t>
  </si>
  <si>
    <t>0329301</t>
  </si>
  <si>
    <t>Lakatoro</t>
  </si>
  <si>
    <t>0084700001</t>
  </si>
  <si>
    <t>LAKATORO JUNIOR SECONDARY SCHOOL</t>
  </si>
  <si>
    <t>0329314</t>
  </si>
  <si>
    <t>Lamap</t>
  </si>
  <si>
    <t>0084715001</t>
  </si>
  <si>
    <t>COLLEGE DE LAMAP</t>
  </si>
  <si>
    <t>0443425</t>
  </si>
  <si>
    <t>Lonmelfaran</t>
  </si>
  <si>
    <t>Ambrym</t>
  </si>
  <si>
    <t>0203739001</t>
  </si>
  <si>
    <t>LONMELFARAN</t>
  </si>
  <si>
    <t>0443374</t>
  </si>
  <si>
    <t>Maranatha</t>
  </si>
  <si>
    <t>0098402001</t>
  </si>
  <si>
    <t>MARANATHA JUNIOR SECONDARY SCHOOL</t>
  </si>
  <si>
    <t>042995</t>
  </si>
  <si>
    <t>Matanvath Junior Secondary School</t>
  </si>
  <si>
    <t>0085084001</t>
  </si>
  <si>
    <t>MATANVAT PRIMARY SCHOOL</t>
  </si>
  <si>
    <t>044349</t>
  </si>
  <si>
    <t>Mbossung</t>
  </si>
  <si>
    <t>0085006001</t>
  </si>
  <si>
    <t>MBOSSUNG PRIMARY SCHOOL</t>
  </si>
  <si>
    <t>0329304</t>
  </si>
  <si>
    <t>Norsup</t>
  </si>
  <si>
    <t>0084701001</t>
  </si>
  <si>
    <t>COLLEGE DE NORSUP</t>
  </si>
  <si>
    <t>0343312</t>
  </si>
  <si>
    <t>Olal (Tobol)</t>
  </si>
  <si>
    <t>0084707001</t>
  </si>
  <si>
    <t>COLLEGE D' OLAL</t>
  </si>
  <si>
    <t>0329305</t>
  </si>
  <si>
    <t>Orap</t>
  </si>
  <si>
    <t>0084712001</t>
  </si>
  <si>
    <t>COLLEGE D'ORAP</t>
  </si>
  <si>
    <t>0343302</t>
  </si>
  <si>
    <t>Ranon</t>
  </si>
  <si>
    <t>0084706001</t>
  </si>
  <si>
    <t>RANON JUNIOR SECONDARY SCHOOL</t>
  </si>
  <si>
    <t>0428310</t>
  </si>
  <si>
    <t>Bwatnapni Secondary</t>
  </si>
  <si>
    <t>0084695001</t>
  </si>
  <si>
    <t>BWATNAPNI JUNIOR SECONDARY SCHOOL</t>
  </si>
  <si>
    <t>0427305</t>
  </si>
  <si>
    <t>Gambule Secondary</t>
  </si>
  <si>
    <t>Maewo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</si>
  <si>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</si>
  <si>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</si>
  <si>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</si>
  <si>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</si>
  <si>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</si>
  <si>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</si>
  <si>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0426301</t>
  </si>
  <si>
    <t>Londua Secondary</t>
  </si>
  <si>
    <t>0084697001</t>
  </si>
  <si>
    <t>LONDUA VOCATIONAL SECONDARY SCHOOL</t>
  </si>
  <si>
    <t>0428307</t>
  </si>
  <si>
    <t>Melsisi Secondary</t>
  </si>
  <si>
    <t>0084694001</t>
  </si>
  <si>
    <t>COLLEGE DE MELSISI</t>
  </si>
  <si>
    <t>0426302</t>
  </si>
  <si>
    <t>Navutiriki Secondary English</t>
  </si>
  <si>
    <t>0084696001</t>
  </si>
  <si>
    <t>NAVUTURIKI JUNIOR SECONDARY SCHOOL</t>
  </si>
  <si>
    <t>0426311</t>
  </si>
  <si>
    <t>Navutiriki Secondary French</t>
  </si>
  <si>
    <t>0428308</t>
  </si>
  <si>
    <t>Ranwadi Church of Christ College</t>
  </si>
  <si>
    <t>0084693001</t>
  </si>
  <si>
    <t>RANWADI HIGH SCHOOL</t>
  </si>
  <si>
    <t>0426303</t>
  </si>
  <si>
    <t>St. Patrick's College</t>
  </si>
  <si>
    <t>0084689001</t>
  </si>
  <si>
    <t>ST PATRICK'S COLLEGE</t>
  </si>
  <si>
    <t>0327418</t>
  </si>
  <si>
    <t>Sulua Junior Secondary</t>
  </si>
  <si>
    <t>0084864001</t>
  </si>
  <si>
    <t>SULUA CENTRE SCHOOL</t>
  </si>
  <si>
    <t>0426304</t>
  </si>
  <si>
    <t>Tagaga Secondary</t>
  </si>
  <si>
    <t>0084688001</t>
  </si>
  <si>
    <t>COLLEGE DE TAGAGA</t>
  </si>
  <si>
    <t>0428309</t>
  </si>
  <si>
    <t>Vulumanu Secondary</t>
  </si>
  <si>
    <t>0163833001</t>
  </si>
  <si>
    <t>VULUMANU JUNIOR SECONDARY SCHOOL</t>
  </si>
  <si>
    <t>0329306</t>
  </si>
  <si>
    <t>Rensarie</t>
  </si>
  <si>
    <t>0084702001</t>
  </si>
  <si>
    <t>RENSARIE JUNIOR &amp; SECONDARY SCHOOL</t>
  </si>
  <si>
    <t>0438378</t>
  </si>
  <si>
    <t>Sangalai College</t>
  </si>
  <si>
    <t>Maskelyns</t>
  </si>
  <si>
    <t>0158309002</t>
  </si>
  <si>
    <t>SANGALAI JUNIOR SECONDARY SCHOOL</t>
  </si>
  <si>
    <t>0343303</t>
  </si>
  <si>
    <t>Sessivi</t>
  </si>
  <si>
    <t>0084716001</t>
  </si>
  <si>
    <t>COLLEGE DE SESSIVI</t>
  </si>
  <si>
    <t>0340311</t>
  </si>
  <si>
    <t>South Malekula (Lonvat)</t>
  </si>
  <si>
    <t>0084711001</t>
  </si>
  <si>
    <t>LONVAT JUNIOR SECONDARY SCHOOL</t>
  </si>
  <si>
    <t>0329308</t>
  </si>
  <si>
    <t>South West Bay</t>
  </si>
  <si>
    <t>0084709001</t>
  </si>
  <si>
    <t>SWB JUNIOR SECONDARY SCHOOL</t>
  </si>
  <si>
    <t>0429379</t>
  </si>
  <si>
    <t>Unmet</t>
  </si>
  <si>
    <t>0122123001</t>
  </si>
  <si>
    <t>UNMET JUNIOR SECONDARY SCHOOL</t>
  </si>
  <si>
    <t>0344310</t>
  </si>
  <si>
    <t>Vaum</t>
  </si>
  <si>
    <t>0084708001</t>
  </si>
  <si>
    <t>VAUM JUNIOR SECONDARY SCHOOL</t>
  </si>
  <si>
    <t>0429373</t>
  </si>
  <si>
    <t>Walarano</t>
  </si>
  <si>
    <t>0103609001</t>
  </si>
  <si>
    <t>WALARANO JUNIOR, SECONDARY SCHOOL</t>
  </si>
  <si>
    <t>044391</t>
  </si>
  <si>
    <t>Wuro</t>
  </si>
  <si>
    <t>0085073001</t>
  </si>
  <si>
    <t>WURO PRIMARY SCHOOL</t>
  </si>
  <si>
    <t>054601</t>
  </si>
  <si>
    <t>Akama</t>
  </si>
  <si>
    <t>PEB_SHEFA</t>
  </si>
  <si>
    <t>Shefa PEB</t>
  </si>
  <si>
    <t>Epi</t>
  </si>
  <si>
    <t>Shefa</t>
  </si>
  <si>
    <t>0084788001</t>
  </si>
  <si>
    <t>AKAMA PRIMARY SCHOOL</t>
  </si>
  <si>
    <t>050201</t>
  </si>
  <si>
    <t>Anabrou Primary</t>
  </si>
  <si>
    <t>Efate</t>
  </si>
  <si>
    <t>0084752001</t>
  </si>
  <si>
    <t>ECOLE PUBLIQUE ANABROU</t>
  </si>
  <si>
    <t>054607</t>
  </si>
  <si>
    <t>Bonkovio</t>
  </si>
  <si>
    <t>0084761001</t>
  </si>
  <si>
    <t>ECOLE PUBLIQUE BONKOVIO</t>
  </si>
  <si>
    <t>0546305</t>
  </si>
  <si>
    <t>Burumba</t>
  </si>
  <si>
    <t>0084762001</t>
  </si>
  <si>
    <t>ECOLE PUBLIQUE BURUMBA</t>
  </si>
  <si>
    <t>0502100</t>
  </si>
  <si>
    <t>Central Secondary</t>
  </si>
  <si>
    <t>0084717001</t>
  </si>
  <si>
    <t>CENTRAL JUNIOR SECONDARY SCHOOL</t>
  </si>
  <si>
    <t>0554499</t>
  </si>
  <si>
    <t>College de Esnaar</t>
  </si>
  <si>
    <t>0084757001</t>
  </si>
  <si>
    <t>ECOLE PUBLIQUE ESNAAR</t>
  </si>
  <si>
    <t>0502115</t>
  </si>
  <si>
    <t>Ecole Centre Ville</t>
  </si>
  <si>
    <t>0084811001</t>
  </si>
  <si>
    <t>ECOLE PUBLIQUE CENTRE VILLE</t>
  </si>
  <si>
    <t>055410</t>
  </si>
  <si>
    <t>Ekipe Primary</t>
  </si>
  <si>
    <t>0084812001</t>
  </si>
  <si>
    <t>EKIPE PRIMARY SCHOOL</t>
  </si>
  <si>
    <t>0557445</t>
  </si>
  <si>
    <t>Eles Secondary</t>
  </si>
  <si>
    <t>Nguna</t>
  </si>
  <si>
    <t>0084805001</t>
  </si>
  <si>
    <t>ELES PRIMARY SCHOOL</t>
  </si>
  <si>
    <t>0502109</t>
  </si>
  <si>
    <t>Epauto Adventist Senior Secondary</t>
  </si>
  <si>
    <t>0084730001</t>
  </si>
  <si>
    <t>EPAUTO JUNIOR SECONDARY SCHOOL</t>
  </si>
  <si>
    <t>0546306</t>
  </si>
  <si>
    <t>Epi High School</t>
  </si>
  <si>
    <t>0084732001</t>
  </si>
  <si>
    <t>EPI HIGH SCHOOL</t>
  </si>
  <si>
    <t>055416</t>
  </si>
  <si>
    <t>Erakor French</t>
  </si>
  <si>
    <t>0084813001</t>
  </si>
  <si>
    <t>ERAKOR PRIMARY SCHOOL</t>
  </si>
  <si>
    <t>055414</t>
  </si>
  <si>
    <t>Eratap Primary</t>
  </si>
  <si>
    <t>0084796001</t>
  </si>
  <si>
    <t>ERATAP PRIMARY SCHOOL</t>
  </si>
  <si>
    <t>055418</t>
  </si>
  <si>
    <t>Eton Primary</t>
  </si>
  <si>
    <t>0084797001</t>
  </si>
  <si>
    <t>ETON PRIMARY SCHOOL</t>
  </si>
  <si>
    <t>050206</t>
  </si>
  <si>
    <t>Freswota English</t>
  </si>
  <si>
    <t>0084754001</t>
  </si>
  <si>
    <t>FRESH WOTA PRIMARY SCHOOL</t>
  </si>
  <si>
    <t>050207</t>
  </si>
  <si>
    <t>Freswota French</t>
  </si>
  <si>
    <t>0502113</t>
  </si>
  <si>
    <t>Ifira Secondary</t>
  </si>
  <si>
    <t>0084723001</t>
  </si>
  <si>
    <t>IFIRA JUNIOR SECONDARY SCHOOL</t>
  </si>
  <si>
    <t>054824</t>
  </si>
  <si>
    <t>Itakoma Primary</t>
  </si>
  <si>
    <t>Tongoa</t>
  </si>
  <si>
    <t>0084773001</t>
  </si>
  <si>
    <t>ECOLE PUBLIQUE ITAKOMA</t>
  </si>
  <si>
    <t>050221</t>
  </si>
  <si>
    <t>Kawenu Primary</t>
  </si>
  <si>
    <t>0084814001</t>
  </si>
  <si>
    <t>KAWENU PRIMARY SCHOOL</t>
  </si>
  <si>
    <t>0554300</t>
  </si>
  <si>
    <t>Lycee de Montmartre</t>
  </si>
  <si>
    <t>0086701001</t>
  </si>
  <si>
    <t>LYCEE DE MONTMARTRE</t>
  </si>
  <si>
    <t>0502104</t>
  </si>
  <si>
    <t>Lycée Louis Antoine de Bougainville</t>
  </si>
  <si>
    <t>0084718001</t>
  </si>
  <si>
    <t>LYCEE LOUIS ANTOINE DE BOUGAINVILLE</t>
  </si>
  <si>
    <t>0502105</t>
  </si>
  <si>
    <t>Malapoa College</t>
  </si>
  <si>
    <t>0084719001</t>
  </si>
  <si>
    <t>MALAPOA COLLEGE</t>
  </si>
  <si>
    <t>055435</t>
  </si>
  <si>
    <t>Mangarongo Primary</t>
  </si>
  <si>
    <t>Emao</t>
  </si>
  <si>
    <t>0084799001</t>
  </si>
  <si>
    <t>MANGARONGO PRIMARY SCHOOL</t>
  </si>
  <si>
    <t>055436</t>
  </si>
  <si>
    <t>Manua Primary</t>
  </si>
  <si>
    <t>0084800001</t>
  </si>
  <si>
    <t>MANUA PRIMARY SCHOOL</t>
  </si>
  <si>
    <t>055439</t>
  </si>
  <si>
    <t>Melemaat Primary</t>
  </si>
  <si>
    <t>0084819001</t>
  </si>
  <si>
    <t>MELEMAAT PRIMARY SCHOOL</t>
  </si>
  <si>
    <t>0548474</t>
  </si>
  <si>
    <t>Nawaraone Jr. Secondary</t>
  </si>
  <si>
    <t>0084776001</t>
  </si>
  <si>
    <t>NAWORAONE PRIMARY SCHOOL</t>
  </si>
  <si>
    <t>054642</t>
  </si>
  <si>
    <t>Nikaura Primary</t>
  </si>
  <si>
    <t>0084791001</t>
  </si>
  <si>
    <t>NIKAURA PRIMARY SCHOOL</t>
  </si>
  <si>
    <t>0551311</t>
  </si>
  <si>
    <t>Nofo Secondary</t>
  </si>
  <si>
    <t>Emae</t>
  </si>
  <si>
    <t>0084724001</t>
  </si>
  <si>
    <t>NOFO SECONDARY SCHOOL</t>
  </si>
  <si>
    <t>055447</t>
  </si>
  <si>
    <t>Pango English Primary</t>
  </si>
  <si>
    <t>0084802001</t>
  </si>
  <si>
    <t>PANGO PRIMARY SCHOOL</t>
  </si>
  <si>
    <t>0546307</t>
  </si>
  <si>
    <t>Port Quimie</t>
  </si>
  <si>
    <t>0084746001</t>
  </si>
  <si>
    <t>PORT QUIME JUNIOR SECONDARY SCHOOL</t>
  </si>
  <si>
    <t>055450</t>
  </si>
  <si>
    <t>Roau Primary</t>
  </si>
  <si>
    <t>0084823001</t>
  </si>
  <si>
    <t>ECOLE PUBLIQUE ROAU</t>
  </si>
  <si>
    <t>2024 SS Trance 1 2</t>
  </si>
  <si>
    <t>0554408</t>
  </si>
  <si>
    <t>Sea Side Community Secondary</t>
  </si>
  <si>
    <t>0087030001</t>
  </si>
  <si>
    <t>SEASIDE COMMUNITY SCHOOL</t>
  </si>
  <si>
    <t>0554423</t>
  </si>
  <si>
    <t>Suango Mele English JSS</t>
  </si>
  <si>
    <t>0084825001</t>
  </si>
  <si>
    <t>ECOLE PUBLIQUE DE SUANGO</t>
  </si>
  <si>
    <t>0554419</t>
  </si>
  <si>
    <t>Suango Mele Junior Secondary</t>
  </si>
  <si>
    <t>0554303</t>
  </si>
  <si>
    <t>Ulei</t>
  </si>
  <si>
    <t>0084722001</t>
  </si>
  <si>
    <t>ULEI JUNIOR SECONDARY SCHOOL</t>
  </si>
  <si>
    <t>0502114</t>
  </si>
  <si>
    <t>Vila North</t>
  </si>
  <si>
    <t>0084756001</t>
  </si>
  <si>
    <t>VILA NORTH SCHOOL</t>
  </si>
  <si>
    <t>066411</t>
  </si>
  <si>
    <t>Fetukai</t>
  </si>
  <si>
    <t>PEB_TAFEA</t>
  </si>
  <si>
    <t>Tafea PEB</t>
  </si>
  <si>
    <t>Tanna</t>
  </si>
  <si>
    <t>Tafea</t>
  </si>
  <si>
    <t>0084956001</t>
  </si>
  <si>
    <t>FETUKAI PRIMARY SCHOOL</t>
  </si>
  <si>
    <t>0664302</t>
  </si>
  <si>
    <t>Imaki</t>
  </si>
  <si>
    <t>0084740001</t>
  </si>
  <si>
    <t>COLLEGE D'IMAKI</t>
  </si>
  <si>
    <t>0663314</t>
  </si>
  <si>
    <t>Ipota Junior High School</t>
  </si>
  <si>
    <t>Erromango</t>
  </si>
  <si>
    <t>0084747001</t>
  </si>
  <si>
    <t>IPOTA JUNIOR SECONDARY SCHOOL</t>
  </si>
  <si>
    <t>0664303</t>
  </si>
  <si>
    <t>Isangel</t>
  </si>
  <si>
    <t>0084736001</t>
  </si>
  <si>
    <t>COLLEGE D' ISANGEL</t>
  </si>
  <si>
    <t>0665453</t>
  </si>
  <si>
    <t>Ishia Secondary School</t>
  </si>
  <si>
    <t>Futuna</t>
  </si>
  <si>
    <t>0084739001</t>
  </si>
  <si>
    <t>ISHIA JUNIOR SECONDARY SCHOOL</t>
  </si>
  <si>
    <t>0664495</t>
  </si>
  <si>
    <t>Kwamera Junior.S.S</t>
  </si>
  <si>
    <t>0103593001</t>
  </si>
  <si>
    <t>KWAMERA, JUNIOR SECONDARY SCHOOL</t>
  </si>
  <si>
    <t>0664304</t>
  </si>
  <si>
    <t>Kwataparen</t>
  </si>
  <si>
    <t>0084743001</t>
  </si>
  <si>
    <t>KWATAPAREN JUNIOR SECONDARY SCHOOL</t>
  </si>
  <si>
    <t>0664509</t>
  </si>
  <si>
    <t>Latan (Tuhu) J.S.S</t>
  </si>
  <si>
    <t>0128894001</t>
  </si>
  <si>
    <t>LATAN JUNIOR SECONDARY SCHOOL</t>
  </si>
  <si>
    <t>0664305</t>
  </si>
  <si>
    <t>Lenakel</t>
  </si>
  <si>
    <t>0084737001</t>
  </si>
  <si>
    <t>LENAKEL JUNIOR SECONDARY SCHOOL</t>
  </si>
  <si>
    <t>0664313</t>
  </si>
  <si>
    <t>Lowanatom</t>
  </si>
  <si>
    <t>0084741001</t>
  </si>
  <si>
    <t>COLLEGE TECHNIQUE LOWANATOM</t>
  </si>
  <si>
    <t>0663513</t>
  </si>
  <si>
    <t>William Bay Secondary</t>
  </si>
  <si>
    <t>0084951001</t>
  </si>
  <si>
    <t>DILLON'S BAY PRIMARY SCHOOL</t>
  </si>
  <si>
    <t>0104106</t>
  </si>
  <si>
    <t>College de Baldwin Lonsdale Memorial (BLMS)</t>
  </si>
  <si>
    <t>PEB_TORBA</t>
  </si>
  <si>
    <t>Torba PEB</t>
  </si>
  <si>
    <t>Government of Vanuatu</t>
  </si>
  <si>
    <t>0084582001</t>
  </si>
  <si>
    <t>AREP JUNIOR &amp; SECONDARY SCHOOL</t>
  </si>
  <si>
    <t>010490</t>
  </si>
  <si>
    <t>Baldwin Lonsdale Memorial (BLMS)</t>
  </si>
  <si>
    <t>0664309</t>
  </si>
  <si>
    <t>Collège de Tafea/ Lycee De Tafea</t>
  </si>
  <si>
    <t>0084738001</t>
  </si>
  <si>
    <t>TAFEA COLLEGE</t>
  </si>
  <si>
    <t>0664308</t>
  </si>
  <si>
    <t>Tafea college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</si>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</sst>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quotePrefix="1" applyBorder="1" applyAlignment="1">
      <alignment vertical="top"/>
    </xf>
    <xf numFmtId="0" fontId="0" fillId="0" borderId="0" xfId="0" applyAlignment="1">
      <alignment horizontal="center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quotePrefix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166" fontId="2" fillId="2" borderId="1" xfId="0" applyNumberFormat="1" applyFont="1" applyFill="1" applyBorder="1" applyAlignment="1">
      <alignment vertical="top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SS\Eligible%20Secondary%20School%20Grant%20Tranche%202%202024-Bank%20Version.xlsx" TargetMode="External"/><Relationship Id="rId1" Type="http://schemas.openxmlformats.org/officeDocument/2006/relationships/externalLinkPath" Target="file:///Z:\School%20Grant\2024\Tranche%202\Bank%20Version\SS\Eligible%20Secondary%20School%20Grant%20Tranche%202%202024-Bank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SS\BLM%20Secondary%20Grant%20Tranche%202%202024-Bank%20Version.xlsx" TargetMode="External"/><Relationship Id="rId1" Type="http://schemas.openxmlformats.org/officeDocument/2006/relationships/externalLinkPath" Target="file:///Z:\School%20Grant\2024\Tranche%202\Bank%20Version\SS\BLM%20Secondary%20Grant%20Tranche%202%202024-Bank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SS\2nd%20List%20of%20Eligible%20Secondary%20School%20Grant%20Tranche%202%202024-Bank%20Version.xlsx" TargetMode="External"/><Relationship Id="rId1" Type="http://schemas.openxmlformats.org/officeDocument/2006/relationships/externalLinkPath" Target="file:///Z:\School%20Grant\2024\Tranche%202\Bank%20Version\SS\2nd%20List%20of%20Eligible%20Secondary%20School%20Grant%20Tranche%202%202024-Bank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2-2024"/>
      <sheetName val="Eligible SS T2 2024"/>
      <sheetName val="Eligible SS T2 2024-BV"/>
      <sheetName val="Tranche 1 Actual-2024"/>
    </sheetNames>
    <sheetDataSet>
      <sheetData sheetId="0"/>
      <sheetData sheetId="1"/>
      <sheetData sheetId="2"/>
      <sheetData sheetId="3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M SS Tranche 2-BV"/>
      <sheetName val="Tranche 1 Actual-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2-2024"/>
      <sheetName val="Eligible SS T2 2024"/>
      <sheetName val="Eligible SS T2 2024-BV"/>
      <sheetName val="2nd Eligible T2 2024"/>
      <sheetName val="2nd Eligible T2 2024-BV"/>
      <sheetName val="Tranche 1 Actual-2024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19E6-C3A0-4ABF-AC27-451FC6A56992}">
  <dimension ref="A1:X127"/>
  <sheetViews>
    <sheetView tabSelected="1" topLeftCell="A83" workbookViewId="0">
      <selection activeCell="X135" sqref="X135"/>
    </sheetView>
  </sheetViews>
  <sheetFormatPr defaultRowHeight="15" x14ac:dyDescent="0.25"/>
  <cols>
    <col min="1" max="1" width="5.5703125" customWidth="1"/>
    <col min="2" max="2" width="10.7109375" style="1" customWidth="1"/>
    <col min="3" max="3" width="34" style="1" customWidth="1"/>
    <col min="4" max="4" width="10.140625" style="1" customWidth="1"/>
    <col min="5" max="5" width="15.140625" style="1" hidden="1" customWidth="1"/>
    <col min="6" max="6" width="46.7109375" style="1" hidden="1" customWidth="1"/>
    <col min="7" max="7" width="19.7109375" style="1" hidden="1" customWidth="1"/>
    <col min="8" max="8" width="12.7109375" style="1" customWidth="1"/>
    <col min="9" max="9" width="10.42578125" style="1" customWidth="1"/>
    <col min="10" max="10" width="13.28515625" style="1" customWidth="1"/>
    <col min="11" max="11" width="34.4257812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6" width="10.7109375" style="1" hidden="1" customWidth="1"/>
    <col min="17" max="17" width="11.85546875" style="1" hidden="1" customWidth="1"/>
    <col min="18" max="18" width="12" style="1" hidden="1" customWidth="1"/>
    <col min="19" max="20" width="10.7109375" style="1" hidden="1" customWidth="1"/>
    <col min="21" max="22" width="13.7109375" style="1" hidden="1" customWidth="1"/>
    <col min="23" max="23" width="13.7109375" style="2" customWidth="1"/>
    <col min="24" max="24" width="17.5703125" customWidth="1"/>
  </cols>
  <sheetData>
    <row r="1" spans="1:24" ht="36" x14ac:dyDescent="0.25">
      <c r="B1" s="3" t="s">
        <v>2</v>
      </c>
    </row>
    <row r="2" spans="1:24" s="5" customFormat="1" ht="60" x14ac:dyDescent="0.25">
      <c r="A2" s="16" t="s">
        <v>3</v>
      </c>
      <c r="B2" s="17" t="s">
        <v>4</v>
      </c>
      <c r="C2" s="17" t="s">
        <v>5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0</v>
      </c>
      <c r="M2" s="17" t="s">
        <v>14</v>
      </c>
      <c r="N2" s="17" t="s">
        <v>15</v>
      </c>
      <c r="O2" s="17" t="s">
        <v>16</v>
      </c>
      <c r="P2" s="17" t="s">
        <v>17</v>
      </c>
      <c r="Q2" s="17" t="s">
        <v>18</v>
      </c>
      <c r="R2" s="17" t="s">
        <v>19</v>
      </c>
      <c r="S2" s="17" t="s">
        <v>20</v>
      </c>
      <c r="T2" s="17" t="s">
        <v>21</v>
      </c>
      <c r="U2" s="17" t="s">
        <v>22</v>
      </c>
      <c r="V2" s="17" t="s">
        <v>23</v>
      </c>
      <c r="W2" s="17" t="s">
        <v>24</v>
      </c>
      <c r="X2" s="17" t="s">
        <v>25</v>
      </c>
    </row>
    <row r="3" spans="1:24" x14ac:dyDescent="0.25">
      <c r="A3" s="6">
        <v>1</v>
      </c>
      <c r="B3" s="18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1</v>
      </c>
      <c r="M3" s="8" t="s">
        <v>36</v>
      </c>
      <c r="N3" s="7" t="s">
        <v>37</v>
      </c>
      <c r="O3" s="9">
        <v>197</v>
      </c>
      <c r="P3" s="10">
        <v>8125</v>
      </c>
      <c r="Q3" s="11">
        <f>O3*P3</f>
        <v>1600625</v>
      </c>
      <c r="R3" s="11">
        <f>VLOOKUP(B3,'[1]Tranche 1 Actual-2024'!$B$12:$R$152,17,FALSE)</f>
        <v>480187</v>
      </c>
      <c r="S3" s="11"/>
      <c r="T3" s="11">
        <f>Q3*30%</f>
        <v>480187.5</v>
      </c>
      <c r="U3" s="11"/>
      <c r="V3" s="11">
        <f>S3+T3-U3</f>
        <v>480187.5</v>
      </c>
      <c r="W3" s="12">
        <v>480187.5</v>
      </c>
      <c r="X3" s="4" t="s">
        <v>38</v>
      </c>
    </row>
    <row r="4" spans="1:24" x14ac:dyDescent="0.25">
      <c r="A4" s="6">
        <v>2</v>
      </c>
      <c r="B4" s="18" t="s">
        <v>39</v>
      </c>
      <c r="C4" s="7" t="s">
        <v>40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41</v>
      </c>
      <c r="I4" s="7" t="s">
        <v>33</v>
      </c>
      <c r="J4" s="7" t="s">
        <v>42</v>
      </c>
      <c r="K4" s="7" t="s">
        <v>43</v>
      </c>
      <c r="L4" s="7" t="s">
        <v>44</v>
      </c>
      <c r="M4" s="8" t="s">
        <v>36</v>
      </c>
      <c r="N4" s="7" t="s">
        <v>45</v>
      </c>
      <c r="O4" s="9">
        <v>55</v>
      </c>
      <c r="P4" s="10">
        <v>8125</v>
      </c>
      <c r="Q4" s="11">
        <f t="shared" ref="Q4:Q67" si="0">O4*P4</f>
        <v>446875</v>
      </c>
      <c r="R4" s="11">
        <f>VLOOKUP(B4,'[1]Tranche 1 Actual-2024'!$B$12:$R$152,17,FALSE)</f>
        <v>134062</v>
      </c>
      <c r="S4" s="11"/>
      <c r="T4" s="11">
        <f t="shared" ref="T4:T67" si="1">Q4*30%</f>
        <v>134062.5</v>
      </c>
      <c r="U4" s="11"/>
      <c r="V4" s="11">
        <f t="shared" ref="V4:V67" si="2">S4+T4-U4</f>
        <v>134062.5</v>
      </c>
      <c r="W4" s="12">
        <v>134062.5</v>
      </c>
      <c r="X4" s="4" t="s">
        <v>38</v>
      </c>
    </row>
    <row r="5" spans="1:24" x14ac:dyDescent="0.25">
      <c r="A5" s="6">
        <v>3</v>
      </c>
      <c r="B5" s="18" t="s">
        <v>46</v>
      </c>
      <c r="C5" s="7" t="s">
        <v>47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48</v>
      </c>
      <c r="I5" s="7" t="s">
        <v>33</v>
      </c>
      <c r="J5" s="7" t="s">
        <v>49</v>
      </c>
      <c r="K5" s="7" t="s">
        <v>50</v>
      </c>
      <c r="L5" s="7" t="s">
        <v>1</v>
      </c>
      <c r="M5" s="8" t="s">
        <v>36</v>
      </c>
      <c r="N5" s="7" t="s">
        <v>37</v>
      </c>
      <c r="O5" s="9">
        <v>141</v>
      </c>
      <c r="P5" s="10">
        <v>8125</v>
      </c>
      <c r="Q5" s="11">
        <f t="shared" si="0"/>
        <v>1145625</v>
      </c>
      <c r="R5" s="11">
        <f>VLOOKUP(B5,'[1]Tranche 1 Actual-2024'!$B$12:$R$152,17,FALSE)</f>
        <v>343687</v>
      </c>
      <c r="S5" s="11"/>
      <c r="T5" s="11">
        <f t="shared" si="1"/>
        <v>343687.5</v>
      </c>
      <c r="U5" s="11"/>
      <c r="V5" s="11">
        <f t="shared" si="2"/>
        <v>343687.5</v>
      </c>
      <c r="W5" s="12">
        <v>343687.5</v>
      </c>
      <c r="X5" s="4" t="s">
        <v>38</v>
      </c>
    </row>
    <row r="6" spans="1:24" x14ac:dyDescent="0.25">
      <c r="A6" s="6">
        <v>4</v>
      </c>
      <c r="B6" s="18" t="s">
        <v>51</v>
      </c>
      <c r="C6" s="7" t="s">
        <v>52</v>
      </c>
      <c r="D6" s="7" t="s">
        <v>28</v>
      </c>
      <c r="E6" s="7" t="s">
        <v>53</v>
      </c>
      <c r="F6" s="7" t="s">
        <v>54</v>
      </c>
      <c r="G6" s="7" t="s">
        <v>31</v>
      </c>
      <c r="H6" s="7" t="s">
        <v>55</v>
      </c>
      <c r="I6" s="7" t="s">
        <v>56</v>
      </c>
      <c r="J6" s="7" t="s">
        <v>57</v>
      </c>
      <c r="K6" s="7" t="s">
        <v>58</v>
      </c>
      <c r="L6" s="7" t="s">
        <v>1</v>
      </c>
      <c r="M6" s="8" t="s">
        <v>36</v>
      </c>
      <c r="N6" s="7" t="s">
        <v>59</v>
      </c>
      <c r="O6" s="9">
        <v>471</v>
      </c>
      <c r="P6" s="10">
        <v>8125</v>
      </c>
      <c r="Q6" s="11">
        <f t="shared" si="0"/>
        <v>3826875</v>
      </c>
      <c r="R6" s="11">
        <f>VLOOKUP(B6,'[1]Tranche 1 Actual-2024'!$B$12:$R$152,17,FALSE)</f>
        <v>1148062</v>
      </c>
      <c r="S6" s="11"/>
      <c r="T6" s="11">
        <f t="shared" si="1"/>
        <v>1148062.5</v>
      </c>
      <c r="U6" s="11"/>
      <c r="V6" s="11">
        <f t="shared" si="2"/>
        <v>1148062.5</v>
      </c>
      <c r="W6" s="12">
        <v>1148062.5</v>
      </c>
      <c r="X6" s="4" t="s">
        <v>38</v>
      </c>
    </row>
    <row r="7" spans="1:24" x14ac:dyDescent="0.25">
      <c r="A7" s="6">
        <v>5</v>
      </c>
      <c r="B7" s="18" t="s">
        <v>60</v>
      </c>
      <c r="C7" s="7" t="s">
        <v>61</v>
      </c>
      <c r="D7" s="7" t="s">
        <v>28</v>
      </c>
      <c r="E7" s="7" t="s">
        <v>62</v>
      </c>
      <c r="F7" s="7" t="s">
        <v>63</v>
      </c>
      <c r="G7" s="7" t="s">
        <v>64</v>
      </c>
      <c r="H7" s="7" t="s">
        <v>65</v>
      </c>
      <c r="I7" s="7" t="s">
        <v>56</v>
      </c>
      <c r="J7" s="7" t="s">
        <v>66</v>
      </c>
      <c r="K7" s="7" t="s">
        <v>67</v>
      </c>
      <c r="L7" s="7" t="s">
        <v>44</v>
      </c>
      <c r="M7" s="8" t="s">
        <v>36</v>
      </c>
      <c r="N7" s="7" t="s">
        <v>45</v>
      </c>
      <c r="O7" s="9">
        <v>67</v>
      </c>
      <c r="P7" s="10">
        <v>8125</v>
      </c>
      <c r="Q7" s="11">
        <f t="shared" si="0"/>
        <v>544375</v>
      </c>
      <c r="R7" s="11">
        <f>VLOOKUP(B7,'[1]Tranche 1 Actual-2024'!$B$12:$R$152,17,FALSE)</f>
        <v>163312</v>
      </c>
      <c r="S7" s="11"/>
      <c r="T7" s="11">
        <f t="shared" si="1"/>
        <v>163312.5</v>
      </c>
      <c r="U7" s="11"/>
      <c r="V7" s="11">
        <f t="shared" si="2"/>
        <v>163312.5</v>
      </c>
      <c r="W7" s="12">
        <v>163312.5</v>
      </c>
      <c r="X7" s="4" t="s">
        <v>38</v>
      </c>
    </row>
    <row r="8" spans="1:24" x14ac:dyDescent="0.25">
      <c r="A8" s="6">
        <v>6</v>
      </c>
      <c r="B8" s="18" t="s">
        <v>68</v>
      </c>
      <c r="C8" s="7" t="s">
        <v>69</v>
      </c>
      <c r="D8" s="7" t="s">
        <v>28</v>
      </c>
      <c r="E8" s="7" t="s">
        <v>62</v>
      </c>
      <c r="F8" s="7" t="s">
        <v>63</v>
      </c>
      <c r="G8" s="7" t="s">
        <v>64</v>
      </c>
      <c r="H8" s="7" t="s">
        <v>70</v>
      </c>
      <c r="I8" s="7" t="s">
        <v>56</v>
      </c>
      <c r="J8" s="7" t="s">
        <v>71</v>
      </c>
      <c r="K8" s="7" t="s">
        <v>72</v>
      </c>
      <c r="L8" s="7" t="s">
        <v>44</v>
      </c>
      <c r="M8" s="8" t="s">
        <v>36</v>
      </c>
      <c r="N8" s="7" t="s">
        <v>45</v>
      </c>
      <c r="O8" s="9">
        <v>185</v>
      </c>
      <c r="P8" s="10">
        <v>8125</v>
      </c>
      <c r="Q8" s="11">
        <f t="shared" si="0"/>
        <v>1503125</v>
      </c>
      <c r="R8" s="11">
        <f>VLOOKUP(B8,'[1]Tranche 1 Actual-2024'!$B$12:$R$152,17,FALSE)</f>
        <v>450937</v>
      </c>
      <c r="S8" s="11"/>
      <c r="T8" s="11">
        <f t="shared" si="1"/>
        <v>450937.5</v>
      </c>
      <c r="U8" s="11"/>
      <c r="V8" s="11">
        <f t="shared" si="2"/>
        <v>450937.5</v>
      </c>
      <c r="W8" s="12">
        <v>450937.5</v>
      </c>
      <c r="X8" s="4" t="s">
        <v>38</v>
      </c>
    </row>
    <row r="9" spans="1:24" x14ac:dyDescent="0.25">
      <c r="A9" s="6">
        <v>7</v>
      </c>
      <c r="B9" s="18" t="s">
        <v>73</v>
      </c>
      <c r="C9" s="7" t="s">
        <v>74</v>
      </c>
      <c r="D9" s="7" t="s">
        <v>28</v>
      </c>
      <c r="E9" s="7" t="s">
        <v>75</v>
      </c>
      <c r="F9" s="7" t="s">
        <v>76</v>
      </c>
      <c r="G9" s="7" t="s">
        <v>31</v>
      </c>
      <c r="H9" s="7" t="s">
        <v>70</v>
      </c>
      <c r="I9" s="7" t="s">
        <v>56</v>
      </c>
      <c r="J9" s="7" t="s">
        <v>77</v>
      </c>
      <c r="K9" s="7" t="s">
        <v>78</v>
      </c>
      <c r="L9" s="7" t="s">
        <v>1</v>
      </c>
      <c r="M9" s="8" t="s">
        <v>36</v>
      </c>
      <c r="N9" s="7" t="s">
        <v>37</v>
      </c>
      <c r="O9" s="9">
        <v>413</v>
      </c>
      <c r="P9" s="10">
        <v>8125</v>
      </c>
      <c r="Q9" s="11">
        <f t="shared" si="0"/>
        <v>3355625</v>
      </c>
      <c r="R9" s="11">
        <f>VLOOKUP(B9,'[1]Tranche 1 Actual-2024'!$B$12:$R$152,17,FALSE)</f>
        <v>1006687</v>
      </c>
      <c r="S9" s="11"/>
      <c r="T9" s="11">
        <f t="shared" si="1"/>
        <v>1006687.5</v>
      </c>
      <c r="U9" s="11"/>
      <c r="V9" s="11">
        <f t="shared" si="2"/>
        <v>1006687.5</v>
      </c>
      <c r="W9" s="12">
        <v>1006687.5</v>
      </c>
      <c r="X9" s="4" t="s">
        <v>38</v>
      </c>
    </row>
    <row r="10" spans="1:24" x14ac:dyDescent="0.25">
      <c r="A10" s="6">
        <v>8</v>
      </c>
      <c r="B10" s="18" t="s">
        <v>79</v>
      </c>
      <c r="C10" s="7" t="s">
        <v>80</v>
      </c>
      <c r="D10" s="7" t="s">
        <v>81</v>
      </c>
      <c r="E10" s="7" t="s">
        <v>82</v>
      </c>
      <c r="F10" s="7" t="s">
        <v>83</v>
      </c>
      <c r="G10" s="7" t="s">
        <v>31</v>
      </c>
      <c r="H10" s="7" t="s">
        <v>70</v>
      </c>
      <c r="I10" s="7" t="s">
        <v>56</v>
      </c>
      <c r="J10" s="7" t="s">
        <v>84</v>
      </c>
      <c r="K10" s="7" t="s">
        <v>85</v>
      </c>
      <c r="L10" s="7" t="s">
        <v>1</v>
      </c>
      <c r="M10" s="8" t="s">
        <v>36</v>
      </c>
      <c r="N10" s="13" t="s">
        <v>86</v>
      </c>
      <c r="O10" s="9">
        <v>496</v>
      </c>
      <c r="P10" s="10">
        <v>8125</v>
      </c>
      <c r="Q10" s="11">
        <f t="shared" si="0"/>
        <v>4030000</v>
      </c>
      <c r="R10" s="11">
        <f>VLOOKUP(B10,'[1]Tranche 1 Actual-2024'!$B$12:$R$152,17,FALSE)</f>
        <v>1209000</v>
      </c>
      <c r="S10" s="11"/>
      <c r="T10" s="11">
        <f t="shared" si="1"/>
        <v>1209000</v>
      </c>
      <c r="U10" s="11"/>
      <c r="V10" s="11">
        <f t="shared" si="2"/>
        <v>1209000</v>
      </c>
      <c r="W10" s="12">
        <v>1209000</v>
      </c>
      <c r="X10" s="4" t="s">
        <v>38</v>
      </c>
    </row>
    <row r="11" spans="1:24" x14ac:dyDescent="0.25">
      <c r="A11" s="6">
        <v>9</v>
      </c>
      <c r="B11" s="18" t="s">
        <v>87</v>
      </c>
      <c r="C11" s="7" t="s">
        <v>88</v>
      </c>
      <c r="D11" s="7" t="s">
        <v>28</v>
      </c>
      <c r="E11" s="7" t="s">
        <v>62</v>
      </c>
      <c r="F11" s="7" t="s">
        <v>63</v>
      </c>
      <c r="G11" s="7" t="s">
        <v>64</v>
      </c>
      <c r="H11" s="7" t="s">
        <v>70</v>
      </c>
      <c r="I11" s="7" t="s">
        <v>56</v>
      </c>
      <c r="J11" s="7" t="s">
        <v>89</v>
      </c>
      <c r="K11" s="7" t="s">
        <v>90</v>
      </c>
      <c r="L11" s="7" t="s">
        <v>44</v>
      </c>
      <c r="M11" s="8" t="s">
        <v>36</v>
      </c>
      <c r="N11" s="7" t="s">
        <v>45</v>
      </c>
      <c r="O11" s="9">
        <v>65</v>
      </c>
      <c r="P11" s="10">
        <v>8125</v>
      </c>
      <c r="Q11" s="11">
        <f t="shared" si="0"/>
        <v>528125</v>
      </c>
      <c r="R11" s="11">
        <f>VLOOKUP(B11,'[1]Tranche 1 Actual-2024'!$B$12:$R$152,17,FALSE)</f>
        <v>158437</v>
      </c>
      <c r="S11" s="11"/>
      <c r="T11" s="11">
        <f t="shared" si="1"/>
        <v>158437.5</v>
      </c>
      <c r="U11" s="11"/>
      <c r="V11" s="11">
        <f t="shared" si="2"/>
        <v>158437.5</v>
      </c>
      <c r="W11" s="12">
        <v>158437.5</v>
      </c>
      <c r="X11" s="4" t="s">
        <v>38</v>
      </c>
    </row>
    <row r="12" spans="1:24" x14ac:dyDescent="0.25">
      <c r="A12" s="6">
        <v>10</v>
      </c>
      <c r="B12" s="18" t="s">
        <v>91</v>
      </c>
      <c r="C12" s="7" t="s">
        <v>92</v>
      </c>
      <c r="D12" s="7" t="s">
        <v>28</v>
      </c>
      <c r="E12" s="7" t="s">
        <v>62</v>
      </c>
      <c r="F12" s="7" t="s">
        <v>63</v>
      </c>
      <c r="G12" s="7" t="s">
        <v>64</v>
      </c>
      <c r="H12" s="7" t="s">
        <v>70</v>
      </c>
      <c r="I12" s="7" t="s">
        <v>56</v>
      </c>
      <c r="J12" s="7" t="s">
        <v>93</v>
      </c>
      <c r="K12" s="7" t="s">
        <v>94</v>
      </c>
      <c r="L12" s="7" t="s">
        <v>44</v>
      </c>
      <c r="M12" s="8" t="s">
        <v>36</v>
      </c>
      <c r="N12" s="7" t="s">
        <v>45</v>
      </c>
      <c r="O12" s="9">
        <v>79</v>
      </c>
      <c r="P12" s="10">
        <v>8125</v>
      </c>
      <c r="Q12" s="11">
        <f t="shared" si="0"/>
        <v>641875</v>
      </c>
      <c r="R12" s="11">
        <f>VLOOKUP(B12,'[1]Tranche 1 Actual-2024'!$B$12:$R$152,17,FALSE)</f>
        <v>192562</v>
      </c>
      <c r="S12" s="11"/>
      <c r="T12" s="11">
        <f t="shared" si="1"/>
        <v>192562.5</v>
      </c>
      <c r="U12" s="11"/>
      <c r="V12" s="11">
        <f t="shared" si="2"/>
        <v>192562.5</v>
      </c>
      <c r="W12" s="12">
        <v>192562.5</v>
      </c>
      <c r="X12" s="4" t="s">
        <v>38</v>
      </c>
    </row>
    <row r="13" spans="1:24" x14ac:dyDescent="0.25">
      <c r="A13" s="6">
        <v>11</v>
      </c>
      <c r="B13" s="18" t="s">
        <v>95</v>
      </c>
      <c r="C13" s="7" t="s">
        <v>96</v>
      </c>
      <c r="D13" s="7" t="s">
        <v>28</v>
      </c>
      <c r="E13" s="7" t="s">
        <v>62</v>
      </c>
      <c r="F13" s="7" t="s">
        <v>63</v>
      </c>
      <c r="G13" s="7" t="s">
        <v>64</v>
      </c>
      <c r="H13" s="7" t="s">
        <v>70</v>
      </c>
      <c r="I13" s="7" t="s">
        <v>56</v>
      </c>
      <c r="J13" s="7" t="s">
        <v>97</v>
      </c>
      <c r="K13" s="7" t="s">
        <v>98</v>
      </c>
      <c r="L13" s="7" t="s">
        <v>1</v>
      </c>
      <c r="M13" s="8" t="s">
        <v>36</v>
      </c>
      <c r="N13" s="7" t="s">
        <v>86</v>
      </c>
      <c r="O13" s="9">
        <v>280</v>
      </c>
      <c r="P13" s="10">
        <v>8125</v>
      </c>
      <c r="Q13" s="11">
        <f t="shared" si="0"/>
        <v>2275000</v>
      </c>
      <c r="R13" s="11">
        <f>VLOOKUP(B13,'[1]Tranche 1 Actual-2024'!$B$12:$R$152,17,FALSE)</f>
        <v>682500</v>
      </c>
      <c r="S13" s="11"/>
      <c r="T13" s="11">
        <f t="shared" si="1"/>
        <v>682500</v>
      </c>
      <c r="U13" s="11"/>
      <c r="V13" s="11">
        <f t="shared" si="2"/>
        <v>682500</v>
      </c>
      <c r="W13" s="12">
        <v>682500</v>
      </c>
      <c r="X13" s="4" t="s">
        <v>38</v>
      </c>
    </row>
    <row r="14" spans="1:24" x14ac:dyDescent="0.25">
      <c r="A14" s="6">
        <v>12</v>
      </c>
      <c r="B14" s="18" t="s">
        <v>99</v>
      </c>
      <c r="C14" s="7" t="s">
        <v>100</v>
      </c>
      <c r="D14" s="7" t="s">
        <v>28</v>
      </c>
      <c r="E14" s="7" t="s">
        <v>62</v>
      </c>
      <c r="F14" s="7" t="s">
        <v>63</v>
      </c>
      <c r="G14" s="7" t="s">
        <v>64</v>
      </c>
      <c r="H14" s="7" t="s">
        <v>70</v>
      </c>
      <c r="I14" s="7" t="s">
        <v>56</v>
      </c>
      <c r="J14" s="7" t="s">
        <v>101</v>
      </c>
      <c r="K14" s="7" t="s">
        <v>102</v>
      </c>
      <c r="L14" s="7" t="s">
        <v>44</v>
      </c>
      <c r="M14" s="8" t="s">
        <v>103</v>
      </c>
      <c r="N14" s="7" t="s">
        <v>45</v>
      </c>
      <c r="O14" s="9">
        <v>137</v>
      </c>
      <c r="P14" s="10">
        <v>8125</v>
      </c>
      <c r="Q14" s="11">
        <f t="shared" si="0"/>
        <v>1113125</v>
      </c>
      <c r="R14" s="11">
        <f>VLOOKUP(B14,'[1]Tranche 1 Actual-2024'!$B$12:$R$152,17,FALSE)</f>
        <v>333937</v>
      </c>
      <c r="S14" s="11"/>
      <c r="T14" s="11">
        <f t="shared" si="1"/>
        <v>333937.5</v>
      </c>
      <c r="U14" s="11"/>
      <c r="V14" s="11">
        <f t="shared" si="2"/>
        <v>333937.5</v>
      </c>
      <c r="W14" s="12">
        <v>333937.5</v>
      </c>
      <c r="X14" s="4" t="s">
        <v>38</v>
      </c>
    </row>
    <row r="15" spans="1:24" x14ac:dyDescent="0.25">
      <c r="A15" s="6">
        <v>13</v>
      </c>
      <c r="B15" s="18" t="s">
        <v>104</v>
      </c>
      <c r="C15" s="7" t="s">
        <v>105</v>
      </c>
      <c r="D15" s="7" t="s">
        <v>81</v>
      </c>
      <c r="E15" s="7" t="s">
        <v>62</v>
      </c>
      <c r="F15" s="7" t="s">
        <v>63</v>
      </c>
      <c r="G15" s="7" t="s">
        <v>64</v>
      </c>
      <c r="H15" s="7" t="s">
        <v>70</v>
      </c>
      <c r="I15" s="7" t="s">
        <v>56</v>
      </c>
      <c r="J15" s="7" t="s">
        <v>101</v>
      </c>
      <c r="K15" s="7" t="s">
        <v>102</v>
      </c>
      <c r="L15" s="7" t="s">
        <v>44</v>
      </c>
      <c r="M15" s="8" t="s">
        <v>103</v>
      </c>
      <c r="N15" s="7" t="s">
        <v>45</v>
      </c>
      <c r="O15" s="9">
        <v>86</v>
      </c>
      <c r="P15" s="10">
        <v>8125</v>
      </c>
      <c r="Q15" s="11">
        <f t="shared" si="0"/>
        <v>698750</v>
      </c>
      <c r="R15" s="11">
        <f>VLOOKUP(B15,'[1]Tranche 1 Actual-2024'!$B$12:$R$152,17,FALSE)</f>
        <v>209625</v>
      </c>
      <c r="S15" s="11"/>
      <c r="T15" s="11">
        <f t="shared" si="1"/>
        <v>209625</v>
      </c>
      <c r="U15" s="11"/>
      <c r="V15" s="11">
        <f t="shared" si="2"/>
        <v>209625</v>
      </c>
      <c r="W15" s="12">
        <v>209625</v>
      </c>
      <c r="X15" s="4" t="s">
        <v>38</v>
      </c>
    </row>
    <row r="16" spans="1:24" x14ac:dyDescent="0.25">
      <c r="A16" s="6">
        <v>14</v>
      </c>
      <c r="B16" s="18" t="s">
        <v>106</v>
      </c>
      <c r="C16" s="7" t="s">
        <v>107</v>
      </c>
      <c r="D16" s="7" t="s">
        <v>28</v>
      </c>
      <c r="E16" s="7" t="s">
        <v>62</v>
      </c>
      <c r="F16" s="7" t="s">
        <v>63</v>
      </c>
      <c r="G16" s="7" t="s">
        <v>64</v>
      </c>
      <c r="H16" s="7" t="s">
        <v>70</v>
      </c>
      <c r="I16" s="7" t="s">
        <v>56</v>
      </c>
      <c r="J16" s="7" t="s">
        <v>108</v>
      </c>
      <c r="K16" s="7" t="s">
        <v>109</v>
      </c>
      <c r="L16" s="7" t="s">
        <v>44</v>
      </c>
      <c r="M16" s="8" t="s">
        <v>36</v>
      </c>
      <c r="N16" s="7" t="s">
        <v>45</v>
      </c>
      <c r="O16" s="9">
        <v>38</v>
      </c>
      <c r="P16" s="10">
        <v>8125</v>
      </c>
      <c r="Q16" s="11">
        <f t="shared" si="0"/>
        <v>308750</v>
      </c>
      <c r="R16" s="11">
        <f>VLOOKUP(B16,'[1]Tranche 1 Actual-2024'!$B$12:$R$152,17,FALSE)</f>
        <v>92625</v>
      </c>
      <c r="S16" s="11"/>
      <c r="T16" s="11">
        <f t="shared" si="1"/>
        <v>92625</v>
      </c>
      <c r="U16" s="11"/>
      <c r="V16" s="11">
        <f t="shared" si="2"/>
        <v>92625</v>
      </c>
      <c r="W16" s="12">
        <v>92625</v>
      </c>
      <c r="X16" s="4" t="s">
        <v>38</v>
      </c>
    </row>
    <row r="17" spans="1:24" x14ac:dyDescent="0.25">
      <c r="A17" s="6">
        <v>15</v>
      </c>
      <c r="B17" s="19" t="s">
        <v>110</v>
      </c>
      <c r="C17" s="7" t="s">
        <v>111</v>
      </c>
      <c r="D17" s="7" t="s">
        <v>81</v>
      </c>
      <c r="E17" s="7" t="s">
        <v>62</v>
      </c>
      <c r="F17" s="7" t="s">
        <v>63</v>
      </c>
      <c r="G17" s="7" t="s">
        <v>64</v>
      </c>
      <c r="H17" s="7" t="s">
        <v>70</v>
      </c>
      <c r="I17" s="7" t="s">
        <v>56</v>
      </c>
      <c r="J17" s="7" t="s">
        <v>112</v>
      </c>
      <c r="K17" s="7" t="s">
        <v>113</v>
      </c>
      <c r="L17" s="7" t="s">
        <v>44</v>
      </c>
      <c r="M17" s="8" t="s">
        <v>36</v>
      </c>
      <c r="N17" s="7" t="s">
        <v>45</v>
      </c>
      <c r="O17" s="9">
        <v>128</v>
      </c>
      <c r="P17" s="10">
        <v>8125</v>
      </c>
      <c r="Q17" s="11">
        <f t="shared" si="0"/>
        <v>1040000</v>
      </c>
      <c r="R17" s="11">
        <f>VLOOKUP(B17,'[1]Tranche 1 Actual-2024'!$B$12:$R$152,17,FALSE)</f>
        <v>312000</v>
      </c>
      <c r="S17" s="11"/>
      <c r="T17" s="11">
        <f t="shared" si="1"/>
        <v>312000</v>
      </c>
      <c r="U17" s="11"/>
      <c r="V17" s="11">
        <f t="shared" si="2"/>
        <v>312000</v>
      </c>
      <c r="W17" s="12">
        <v>312000</v>
      </c>
      <c r="X17" s="4" t="s">
        <v>38</v>
      </c>
    </row>
    <row r="18" spans="1:24" x14ac:dyDescent="0.25">
      <c r="A18" s="6">
        <v>16</v>
      </c>
      <c r="B18" s="18" t="s">
        <v>114</v>
      </c>
      <c r="C18" s="7" t="s">
        <v>115</v>
      </c>
      <c r="D18" s="7" t="s">
        <v>81</v>
      </c>
      <c r="E18" s="7" t="s">
        <v>62</v>
      </c>
      <c r="F18" s="7" t="s">
        <v>63</v>
      </c>
      <c r="G18" s="7" t="s">
        <v>64</v>
      </c>
      <c r="H18" s="7" t="s">
        <v>70</v>
      </c>
      <c r="I18" s="7" t="s">
        <v>56</v>
      </c>
      <c r="J18" s="7" t="s">
        <v>116</v>
      </c>
      <c r="K18" s="7" t="s">
        <v>117</v>
      </c>
      <c r="L18" s="7" t="s">
        <v>1</v>
      </c>
      <c r="M18" s="8" t="s">
        <v>36</v>
      </c>
      <c r="N18" s="7" t="s">
        <v>118</v>
      </c>
      <c r="O18" s="9">
        <v>551</v>
      </c>
      <c r="P18" s="10">
        <v>8125</v>
      </c>
      <c r="Q18" s="11">
        <f t="shared" si="0"/>
        <v>4476875</v>
      </c>
      <c r="R18" s="11">
        <f>VLOOKUP(B18,'[1]Tranche 1 Actual-2024'!$B$12:$R$152,17,FALSE)</f>
        <v>1343062</v>
      </c>
      <c r="S18" s="11"/>
      <c r="T18" s="11">
        <f t="shared" si="1"/>
        <v>1343062.5</v>
      </c>
      <c r="U18" s="11"/>
      <c r="V18" s="11">
        <f t="shared" si="2"/>
        <v>1343062.5</v>
      </c>
      <c r="W18" s="12">
        <v>1343062.5</v>
      </c>
      <c r="X18" s="4" t="s">
        <v>38</v>
      </c>
    </row>
    <row r="19" spans="1:24" x14ac:dyDescent="0.25">
      <c r="A19" s="6">
        <v>17</v>
      </c>
      <c r="B19" s="18" t="s">
        <v>119</v>
      </c>
      <c r="C19" s="7" t="s">
        <v>120</v>
      </c>
      <c r="D19" s="7" t="s">
        <v>81</v>
      </c>
      <c r="E19" s="7" t="s">
        <v>121</v>
      </c>
      <c r="F19" s="7" t="s">
        <v>122</v>
      </c>
      <c r="G19" s="7" t="s">
        <v>31</v>
      </c>
      <c r="H19" s="7" t="s">
        <v>70</v>
      </c>
      <c r="I19" s="7" t="s">
        <v>56</v>
      </c>
      <c r="J19" s="7" t="s">
        <v>123</v>
      </c>
      <c r="K19" s="7" t="s">
        <v>124</v>
      </c>
      <c r="L19" s="7" t="s">
        <v>44</v>
      </c>
      <c r="M19" s="8" t="s">
        <v>36</v>
      </c>
      <c r="N19" s="7" t="s">
        <v>45</v>
      </c>
      <c r="O19" s="9">
        <v>28</v>
      </c>
      <c r="P19" s="10">
        <v>8125</v>
      </c>
      <c r="Q19" s="11">
        <f t="shared" si="0"/>
        <v>227500</v>
      </c>
      <c r="R19" s="11">
        <f>VLOOKUP(B19,'[1]Tranche 1 Actual-2024'!$B$12:$R$152,17,FALSE)</f>
        <v>68250</v>
      </c>
      <c r="S19" s="11"/>
      <c r="T19" s="11">
        <f t="shared" si="1"/>
        <v>68250</v>
      </c>
      <c r="U19" s="11"/>
      <c r="V19" s="11">
        <f t="shared" si="2"/>
        <v>68250</v>
      </c>
      <c r="W19" s="12">
        <v>68250</v>
      </c>
      <c r="X19" s="4" t="s">
        <v>38</v>
      </c>
    </row>
    <row r="20" spans="1:24" x14ac:dyDescent="0.25">
      <c r="A20" s="6">
        <v>18</v>
      </c>
      <c r="B20" s="18" t="s">
        <v>125</v>
      </c>
      <c r="C20" s="7" t="s">
        <v>126</v>
      </c>
      <c r="D20" s="7" t="s">
        <v>28</v>
      </c>
      <c r="E20" s="7" t="s">
        <v>62</v>
      </c>
      <c r="F20" s="7" t="s">
        <v>63</v>
      </c>
      <c r="G20" s="7" t="s">
        <v>64</v>
      </c>
      <c r="H20" s="7" t="s">
        <v>70</v>
      </c>
      <c r="I20" s="7" t="s">
        <v>56</v>
      </c>
      <c r="J20" s="7" t="s">
        <v>127</v>
      </c>
      <c r="K20" s="7" t="s">
        <v>128</v>
      </c>
      <c r="L20" s="7" t="s">
        <v>1</v>
      </c>
      <c r="M20" s="8" t="s">
        <v>36</v>
      </c>
      <c r="N20" s="7" t="s">
        <v>59</v>
      </c>
      <c r="O20" s="9">
        <v>647</v>
      </c>
      <c r="P20" s="10">
        <v>8125</v>
      </c>
      <c r="Q20" s="11">
        <f t="shared" si="0"/>
        <v>5256875</v>
      </c>
      <c r="R20" s="11">
        <f>VLOOKUP(B20,'[1]Tranche 1 Actual-2024'!$B$12:$R$152,17,FALSE)</f>
        <v>1577062</v>
      </c>
      <c r="S20" s="11"/>
      <c r="T20" s="11">
        <f t="shared" si="1"/>
        <v>1577062.5</v>
      </c>
      <c r="U20" s="11"/>
      <c r="V20" s="11">
        <f t="shared" si="2"/>
        <v>1577062.5</v>
      </c>
      <c r="W20" s="12">
        <v>1577062.5</v>
      </c>
      <c r="X20" s="4" t="s">
        <v>38</v>
      </c>
    </row>
    <row r="21" spans="1:24" x14ac:dyDescent="0.25">
      <c r="A21" s="6">
        <v>19</v>
      </c>
      <c r="B21" s="18" t="s">
        <v>129</v>
      </c>
      <c r="C21" s="7" t="s">
        <v>130</v>
      </c>
      <c r="D21" s="7" t="s">
        <v>28</v>
      </c>
      <c r="E21" s="7" t="s">
        <v>62</v>
      </c>
      <c r="F21" s="7" t="s">
        <v>63</v>
      </c>
      <c r="G21" s="7" t="s">
        <v>64</v>
      </c>
      <c r="H21" s="7" t="s">
        <v>70</v>
      </c>
      <c r="I21" s="7" t="s">
        <v>56</v>
      </c>
      <c r="J21" s="7" t="s">
        <v>131</v>
      </c>
      <c r="K21" s="7" t="s">
        <v>132</v>
      </c>
      <c r="L21" s="7" t="s">
        <v>1</v>
      </c>
      <c r="M21" s="8" t="s">
        <v>36</v>
      </c>
      <c r="N21" s="7" t="s">
        <v>37</v>
      </c>
      <c r="O21" s="9">
        <v>126</v>
      </c>
      <c r="P21" s="10">
        <v>8125</v>
      </c>
      <c r="Q21" s="11">
        <f t="shared" si="0"/>
        <v>1023750</v>
      </c>
      <c r="R21" s="11">
        <f>VLOOKUP(B21,'[1]Tranche 1 Actual-2024'!$B$12:$R$152,17,FALSE)</f>
        <v>307125</v>
      </c>
      <c r="S21" s="11"/>
      <c r="T21" s="11">
        <f t="shared" si="1"/>
        <v>307125</v>
      </c>
      <c r="U21" s="11"/>
      <c r="V21" s="11">
        <f t="shared" si="2"/>
        <v>307125</v>
      </c>
      <c r="W21" s="12">
        <v>307125</v>
      </c>
      <c r="X21" s="4" t="s">
        <v>38</v>
      </c>
    </row>
    <row r="22" spans="1:24" x14ac:dyDescent="0.25">
      <c r="A22" s="6">
        <v>20</v>
      </c>
      <c r="B22" s="18" t="s">
        <v>133</v>
      </c>
      <c r="C22" s="7" t="s">
        <v>134</v>
      </c>
      <c r="D22" s="7" t="s">
        <v>28</v>
      </c>
      <c r="E22" s="7" t="s">
        <v>62</v>
      </c>
      <c r="F22" s="7" t="s">
        <v>63</v>
      </c>
      <c r="G22" s="7" t="s">
        <v>64</v>
      </c>
      <c r="H22" s="7" t="s">
        <v>70</v>
      </c>
      <c r="I22" s="7" t="s">
        <v>56</v>
      </c>
      <c r="J22" s="7" t="s">
        <v>135</v>
      </c>
      <c r="K22" s="7" t="s">
        <v>136</v>
      </c>
      <c r="L22" s="7" t="s">
        <v>44</v>
      </c>
      <c r="M22" s="8" t="s">
        <v>36</v>
      </c>
      <c r="N22" s="7" t="s">
        <v>45</v>
      </c>
      <c r="O22" s="9">
        <v>43</v>
      </c>
      <c r="P22" s="10">
        <v>8125</v>
      </c>
      <c r="Q22" s="11">
        <f t="shared" si="0"/>
        <v>349375</v>
      </c>
      <c r="R22" s="11">
        <f>VLOOKUP(B22,'[1]Tranche 1 Actual-2024'!$B$12:$R$152,17,FALSE)</f>
        <v>104812</v>
      </c>
      <c r="S22" s="11"/>
      <c r="T22" s="11">
        <f t="shared" si="1"/>
        <v>104812.5</v>
      </c>
      <c r="U22" s="11"/>
      <c r="V22" s="11">
        <f t="shared" si="2"/>
        <v>104812.5</v>
      </c>
      <c r="W22" s="12">
        <v>104812.5</v>
      </c>
      <c r="X22" s="4" t="s">
        <v>38</v>
      </c>
    </row>
    <row r="23" spans="1:24" x14ac:dyDescent="0.25">
      <c r="A23" s="6">
        <v>21</v>
      </c>
      <c r="B23" s="18" t="s">
        <v>137</v>
      </c>
      <c r="C23" s="7" t="s">
        <v>138</v>
      </c>
      <c r="D23" s="7" t="s">
        <v>81</v>
      </c>
      <c r="E23" s="7" t="s">
        <v>121</v>
      </c>
      <c r="F23" s="7" t="s">
        <v>122</v>
      </c>
      <c r="G23" s="7" t="s">
        <v>31</v>
      </c>
      <c r="H23" s="7" t="s">
        <v>70</v>
      </c>
      <c r="I23" s="7" t="s">
        <v>56</v>
      </c>
      <c r="J23" s="7" t="s">
        <v>139</v>
      </c>
      <c r="K23" s="7" t="s">
        <v>140</v>
      </c>
      <c r="L23" s="7" t="s">
        <v>1</v>
      </c>
      <c r="M23" s="8" t="s">
        <v>36</v>
      </c>
      <c r="N23" s="7" t="s">
        <v>37</v>
      </c>
      <c r="O23" s="9">
        <v>50</v>
      </c>
      <c r="P23" s="10">
        <v>8125</v>
      </c>
      <c r="Q23" s="11">
        <f t="shared" si="0"/>
        <v>406250</v>
      </c>
      <c r="R23" s="11">
        <f>VLOOKUP(B23,'[1]Tranche 1 Actual-2024'!$B$12:$R$152,17,FALSE)</f>
        <v>121875</v>
      </c>
      <c r="S23" s="11"/>
      <c r="T23" s="11">
        <f t="shared" si="1"/>
        <v>121875</v>
      </c>
      <c r="U23" s="11"/>
      <c r="V23" s="11">
        <f t="shared" si="2"/>
        <v>121875</v>
      </c>
      <c r="W23" s="12">
        <v>121875</v>
      </c>
      <c r="X23" s="4" t="s">
        <v>38</v>
      </c>
    </row>
    <row r="24" spans="1:24" x14ac:dyDescent="0.25">
      <c r="A24" s="6">
        <v>22</v>
      </c>
      <c r="B24" s="18" t="s">
        <v>141</v>
      </c>
      <c r="C24" s="7" t="s">
        <v>142</v>
      </c>
      <c r="D24" s="7" t="s">
        <v>28</v>
      </c>
      <c r="E24" s="7" t="s">
        <v>62</v>
      </c>
      <c r="F24" s="7" t="s">
        <v>63</v>
      </c>
      <c r="G24" s="7" t="s">
        <v>64</v>
      </c>
      <c r="H24" s="7" t="s">
        <v>65</v>
      </c>
      <c r="I24" s="7" t="s">
        <v>56</v>
      </c>
      <c r="J24" s="7" t="s">
        <v>143</v>
      </c>
      <c r="K24" s="7" t="s">
        <v>144</v>
      </c>
      <c r="L24" s="7" t="s">
        <v>1</v>
      </c>
      <c r="M24" s="8" t="s">
        <v>36</v>
      </c>
      <c r="N24" s="7" t="s">
        <v>37</v>
      </c>
      <c r="O24" s="9">
        <v>149</v>
      </c>
      <c r="P24" s="10">
        <v>8125</v>
      </c>
      <c r="Q24" s="11">
        <f t="shared" si="0"/>
        <v>1210625</v>
      </c>
      <c r="R24" s="11">
        <f>VLOOKUP(B24,'[1]Tranche 1 Actual-2024'!$B$12:$R$152,17,FALSE)</f>
        <v>363187</v>
      </c>
      <c r="S24" s="11"/>
      <c r="T24" s="11">
        <f t="shared" si="1"/>
        <v>363187.5</v>
      </c>
      <c r="U24" s="11"/>
      <c r="V24" s="11">
        <f t="shared" si="2"/>
        <v>363187.5</v>
      </c>
      <c r="W24" s="12">
        <v>363187.5</v>
      </c>
      <c r="X24" s="4" t="s">
        <v>38</v>
      </c>
    </row>
    <row r="25" spans="1:24" x14ac:dyDescent="0.25">
      <c r="A25" s="6">
        <v>23</v>
      </c>
      <c r="B25" s="18" t="s">
        <v>145</v>
      </c>
      <c r="C25" s="7" t="s">
        <v>146</v>
      </c>
      <c r="D25" s="7" t="s">
        <v>81</v>
      </c>
      <c r="E25" s="7" t="s">
        <v>62</v>
      </c>
      <c r="F25" s="7" t="s">
        <v>63</v>
      </c>
      <c r="G25" s="7" t="s">
        <v>64</v>
      </c>
      <c r="H25" s="7" t="s">
        <v>65</v>
      </c>
      <c r="I25" s="7" t="s">
        <v>56</v>
      </c>
      <c r="J25" s="7" t="s">
        <v>143</v>
      </c>
      <c r="K25" s="7" t="s">
        <v>144</v>
      </c>
      <c r="L25" s="7" t="s">
        <v>1</v>
      </c>
      <c r="M25" s="8" t="s">
        <v>36</v>
      </c>
      <c r="N25" s="7" t="s">
        <v>37</v>
      </c>
      <c r="O25" s="9">
        <v>45</v>
      </c>
      <c r="P25" s="10">
        <v>8125</v>
      </c>
      <c r="Q25" s="11">
        <f t="shared" si="0"/>
        <v>365625</v>
      </c>
      <c r="R25" s="11">
        <f>VLOOKUP(B25,'[1]Tranche 1 Actual-2024'!$B$12:$R$152,17,FALSE)</f>
        <v>109688</v>
      </c>
      <c r="S25" s="11">
        <v>0</v>
      </c>
      <c r="T25" s="11">
        <f t="shared" si="1"/>
        <v>109687.5</v>
      </c>
      <c r="U25" s="11"/>
      <c r="V25" s="11">
        <f t="shared" si="2"/>
        <v>109687.5</v>
      </c>
      <c r="W25" s="12">
        <v>109687.5</v>
      </c>
      <c r="X25" s="4" t="s">
        <v>38</v>
      </c>
    </row>
    <row r="26" spans="1:24" x14ac:dyDescent="0.25">
      <c r="A26" s="6">
        <v>24</v>
      </c>
      <c r="B26" s="18" t="s">
        <v>147</v>
      </c>
      <c r="C26" s="7" t="s">
        <v>148</v>
      </c>
      <c r="D26" s="7" t="s">
        <v>28</v>
      </c>
      <c r="E26" s="7" t="s">
        <v>62</v>
      </c>
      <c r="F26" s="7" t="s">
        <v>63</v>
      </c>
      <c r="G26" s="7" t="s">
        <v>64</v>
      </c>
      <c r="H26" s="7" t="s">
        <v>70</v>
      </c>
      <c r="I26" s="7" t="s">
        <v>56</v>
      </c>
      <c r="J26" s="7" t="s">
        <v>149</v>
      </c>
      <c r="K26" s="7" t="s">
        <v>150</v>
      </c>
      <c r="L26" s="7" t="s">
        <v>44</v>
      </c>
      <c r="M26" s="8" t="s">
        <v>36</v>
      </c>
      <c r="N26" s="7" t="s">
        <v>45</v>
      </c>
      <c r="O26" s="9">
        <v>113</v>
      </c>
      <c r="P26" s="10">
        <v>8125</v>
      </c>
      <c r="Q26" s="11">
        <f t="shared" si="0"/>
        <v>918125</v>
      </c>
      <c r="R26" s="11">
        <f>VLOOKUP(B26,'[1]Tranche 1 Actual-2024'!$B$12:$R$152,17,FALSE)</f>
        <v>275437</v>
      </c>
      <c r="S26" s="11"/>
      <c r="T26" s="11">
        <f t="shared" si="1"/>
        <v>275437.5</v>
      </c>
      <c r="U26" s="11"/>
      <c r="V26" s="11">
        <f t="shared" si="2"/>
        <v>275437.5</v>
      </c>
      <c r="W26" s="12">
        <v>275437.5</v>
      </c>
      <c r="X26" s="4" t="s">
        <v>38</v>
      </c>
    </row>
    <row r="27" spans="1:24" x14ac:dyDescent="0.25">
      <c r="A27" s="6">
        <v>25</v>
      </c>
      <c r="B27" s="18" t="s">
        <v>151</v>
      </c>
      <c r="C27" s="7" t="s">
        <v>152</v>
      </c>
      <c r="D27" s="7" t="s">
        <v>28</v>
      </c>
      <c r="E27" s="7" t="s">
        <v>29</v>
      </c>
      <c r="F27" s="7" t="s">
        <v>30</v>
      </c>
      <c r="G27" s="7" t="s">
        <v>31</v>
      </c>
      <c r="H27" s="7" t="s">
        <v>70</v>
      </c>
      <c r="I27" s="7" t="s">
        <v>56</v>
      </c>
      <c r="J27" s="7" t="s">
        <v>153</v>
      </c>
      <c r="K27" s="7" t="s">
        <v>154</v>
      </c>
      <c r="L27" s="7" t="s">
        <v>1</v>
      </c>
      <c r="M27" s="8" t="s">
        <v>36</v>
      </c>
      <c r="N27" s="7" t="s">
        <v>37</v>
      </c>
      <c r="O27" s="9">
        <v>73</v>
      </c>
      <c r="P27" s="10">
        <v>8125</v>
      </c>
      <c r="Q27" s="11">
        <f t="shared" si="0"/>
        <v>593125</v>
      </c>
      <c r="R27" s="11">
        <f>VLOOKUP(B27,'[1]Tranche 1 Actual-2024'!$B$12:$R$152,17,FALSE)</f>
        <v>177937</v>
      </c>
      <c r="S27" s="11"/>
      <c r="T27" s="11">
        <f t="shared" si="1"/>
        <v>177937.5</v>
      </c>
      <c r="U27" s="11"/>
      <c r="V27" s="11">
        <f t="shared" si="2"/>
        <v>177937.5</v>
      </c>
      <c r="W27" s="12">
        <v>177937.5</v>
      </c>
      <c r="X27" s="4" t="s">
        <v>38</v>
      </c>
    </row>
    <row r="28" spans="1:24" x14ac:dyDescent="0.25">
      <c r="A28" s="6">
        <v>26</v>
      </c>
      <c r="B28" s="18" t="s">
        <v>155</v>
      </c>
      <c r="C28" s="7" t="s">
        <v>156</v>
      </c>
      <c r="D28" s="7" t="s">
        <v>28</v>
      </c>
      <c r="E28" s="7" t="s">
        <v>157</v>
      </c>
      <c r="F28" s="7" t="s">
        <v>158</v>
      </c>
      <c r="G28" s="7" t="s">
        <v>31</v>
      </c>
      <c r="H28" s="7" t="s">
        <v>70</v>
      </c>
      <c r="I28" s="7" t="s">
        <v>56</v>
      </c>
      <c r="J28" s="7" t="s">
        <v>159</v>
      </c>
      <c r="K28" s="7" t="s">
        <v>160</v>
      </c>
      <c r="L28" s="7" t="s">
        <v>1</v>
      </c>
      <c r="M28" s="8" t="s">
        <v>103</v>
      </c>
      <c r="N28" s="7" t="s">
        <v>37</v>
      </c>
      <c r="O28" s="9">
        <v>152</v>
      </c>
      <c r="P28" s="10">
        <v>8125</v>
      </c>
      <c r="Q28" s="11">
        <f t="shared" si="0"/>
        <v>1235000</v>
      </c>
      <c r="R28" s="11">
        <f>VLOOKUP(B28,'[1]Tranche 1 Actual-2024'!$B$12:$R$152,17,FALSE)</f>
        <v>370500</v>
      </c>
      <c r="S28" s="11"/>
      <c r="T28" s="11">
        <f t="shared" si="1"/>
        <v>370500</v>
      </c>
      <c r="U28" s="11"/>
      <c r="V28" s="11">
        <f t="shared" si="2"/>
        <v>370500</v>
      </c>
      <c r="W28" s="12">
        <v>370500</v>
      </c>
      <c r="X28" s="4" t="s">
        <v>38</v>
      </c>
    </row>
    <row r="29" spans="1:24" x14ac:dyDescent="0.25">
      <c r="A29" s="6">
        <v>27</v>
      </c>
      <c r="B29" s="18" t="s">
        <v>161</v>
      </c>
      <c r="C29" s="7" t="s">
        <v>162</v>
      </c>
      <c r="D29" s="7" t="s">
        <v>28</v>
      </c>
      <c r="E29" s="7" t="s">
        <v>62</v>
      </c>
      <c r="F29" s="7" t="s">
        <v>63</v>
      </c>
      <c r="G29" s="7" t="s">
        <v>64</v>
      </c>
      <c r="H29" s="7" t="s">
        <v>70</v>
      </c>
      <c r="I29" s="7" t="s">
        <v>56</v>
      </c>
      <c r="J29" s="7" t="s">
        <v>163</v>
      </c>
      <c r="K29" s="7" t="s">
        <v>164</v>
      </c>
      <c r="L29" s="7" t="s">
        <v>44</v>
      </c>
      <c r="M29" s="8" t="s">
        <v>36</v>
      </c>
      <c r="N29" s="7" t="s">
        <v>45</v>
      </c>
      <c r="O29" s="9">
        <v>59</v>
      </c>
      <c r="P29" s="10">
        <v>8125</v>
      </c>
      <c r="Q29" s="11">
        <f t="shared" si="0"/>
        <v>479375</v>
      </c>
      <c r="R29" s="11">
        <f>VLOOKUP(B29,'[1]Tranche 1 Actual-2024'!$B$12:$R$152,17,FALSE)</f>
        <v>143812</v>
      </c>
      <c r="S29" s="11"/>
      <c r="T29" s="11">
        <f t="shared" si="1"/>
        <v>143812.5</v>
      </c>
      <c r="U29" s="11"/>
      <c r="V29" s="11">
        <f t="shared" si="2"/>
        <v>143812.5</v>
      </c>
      <c r="W29" s="12">
        <v>143812.5</v>
      </c>
      <c r="X29" s="4" t="s">
        <v>38</v>
      </c>
    </row>
    <row r="30" spans="1:24" x14ac:dyDescent="0.25">
      <c r="A30" s="6">
        <v>28</v>
      </c>
      <c r="B30" s="18" t="s">
        <v>165</v>
      </c>
      <c r="C30" s="7" t="s">
        <v>166</v>
      </c>
      <c r="D30" s="7" t="s">
        <v>28</v>
      </c>
      <c r="E30" s="7" t="s">
        <v>62</v>
      </c>
      <c r="F30" s="7" t="s">
        <v>63</v>
      </c>
      <c r="G30" s="7" t="s">
        <v>64</v>
      </c>
      <c r="H30" s="7" t="s">
        <v>70</v>
      </c>
      <c r="I30" s="7" t="s">
        <v>56</v>
      </c>
      <c r="J30" s="7" t="s">
        <v>167</v>
      </c>
      <c r="K30" s="7" t="s">
        <v>168</v>
      </c>
      <c r="L30" s="7" t="s">
        <v>1</v>
      </c>
      <c r="M30" s="8" t="s">
        <v>36</v>
      </c>
      <c r="N30" s="7" t="s">
        <v>59</v>
      </c>
      <c r="O30" s="9">
        <v>973</v>
      </c>
      <c r="P30" s="10">
        <v>8125</v>
      </c>
      <c r="Q30" s="11">
        <f t="shared" si="0"/>
        <v>7905625</v>
      </c>
      <c r="R30" s="11">
        <f>VLOOKUP(B30,'[1]Tranche 1 Actual-2024'!$B$12:$R$152,17,FALSE)</f>
        <v>2371687</v>
      </c>
      <c r="S30" s="11"/>
      <c r="T30" s="11">
        <f t="shared" si="1"/>
        <v>2371687.5</v>
      </c>
      <c r="U30" s="11"/>
      <c r="V30" s="11">
        <f t="shared" si="2"/>
        <v>2371687.5</v>
      </c>
      <c r="W30" s="12">
        <v>2371687.5</v>
      </c>
      <c r="X30" s="4" t="s">
        <v>38</v>
      </c>
    </row>
    <row r="31" spans="1:24" x14ac:dyDescent="0.25">
      <c r="A31" s="6">
        <v>29</v>
      </c>
      <c r="B31" s="18" t="s">
        <v>169</v>
      </c>
      <c r="C31" s="7" t="s">
        <v>170</v>
      </c>
      <c r="D31" s="7" t="s">
        <v>28</v>
      </c>
      <c r="E31" s="7" t="s">
        <v>62</v>
      </c>
      <c r="F31" s="7" t="s">
        <v>63</v>
      </c>
      <c r="G31" s="7" t="s">
        <v>64</v>
      </c>
      <c r="H31" s="7" t="s">
        <v>70</v>
      </c>
      <c r="I31" s="7" t="s">
        <v>56</v>
      </c>
      <c r="J31" s="7" t="s">
        <v>171</v>
      </c>
      <c r="K31" s="7" t="s">
        <v>172</v>
      </c>
      <c r="L31" s="7" t="s">
        <v>44</v>
      </c>
      <c r="M31" s="8" t="s">
        <v>36</v>
      </c>
      <c r="N31" s="7" t="s">
        <v>45</v>
      </c>
      <c r="O31" s="9">
        <v>73</v>
      </c>
      <c r="P31" s="10">
        <v>8125</v>
      </c>
      <c r="Q31" s="11">
        <f t="shared" si="0"/>
        <v>593125</v>
      </c>
      <c r="R31" s="11">
        <f>VLOOKUP(B31,'[1]Tranche 1 Actual-2024'!$B$12:$R$152,17,FALSE)</f>
        <v>177937</v>
      </c>
      <c r="S31" s="11"/>
      <c r="T31" s="11">
        <f t="shared" si="1"/>
        <v>177937.5</v>
      </c>
      <c r="U31" s="11"/>
      <c r="V31" s="11">
        <f t="shared" si="2"/>
        <v>177937.5</v>
      </c>
      <c r="W31" s="12">
        <v>177937.5</v>
      </c>
      <c r="X31" s="4" t="s">
        <v>38</v>
      </c>
    </row>
    <row r="32" spans="1:24" x14ac:dyDescent="0.25">
      <c r="A32" s="6">
        <v>30</v>
      </c>
      <c r="B32" s="18" t="s">
        <v>173</v>
      </c>
      <c r="C32" s="7" t="s">
        <v>174</v>
      </c>
      <c r="D32" s="7" t="s">
        <v>81</v>
      </c>
      <c r="E32" s="7" t="s">
        <v>62</v>
      </c>
      <c r="F32" s="7" t="s">
        <v>63</v>
      </c>
      <c r="G32" s="7" t="s">
        <v>64</v>
      </c>
      <c r="H32" s="7" t="s">
        <v>70</v>
      </c>
      <c r="I32" s="7" t="s">
        <v>56</v>
      </c>
      <c r="J32" s="7" t="s">
        <v>175</v>
      </c>
      <c r="K32" s="7" t="s">
        <v>176</v>
      </c>
      <c r="L32" s="7" t="s">
        <v>44</v>
      </c>
      <c r="M32" s="8" t="s">
        <v>36</v>
      </c>
      <c r="N32" s="7" t="s">
        <v>45</v>
      </c>
      <c r="O32" s="9">
        <v>23</v>
      </c>
      <c r="P32" s="10">
        <v>8125</v>
      </c>
      <c r="Q32" s="11">
        <f t="shared" si="0"/>
        <v>186875</v>
      </c>
      <c r="R32" s="11">
        <f>VLOOKUP(B32,'[1]Tranche 1 Actual-2024'!$B$12:$R$152,17,FALSE)</f>
        <v>56062</v>
      </c>
      <c r="S32" s="11"/>
      <c r="T32" s="11">
        <f t="shared" si="1"/>
        <v>56062.5</v>
      </c>
      <c r="U32" s="11"/>
      <c r="V32" s="11">
        <f t="shared" si="2"/>
        <v>56062.5</v>
      </c>
      <c r="W32" s="12">
        <v>56062.5</v>
      </c>
      <c r="X32" s="4" t="s">
        <v>38</v>
      </c>
    </row>
    <row r="33" spans="1:24" x14ac:dyDescent="0.25">
      <c r="A33" s="6">
        <v>31</v>
      </c>
      <c r="B33" s="18" t="s">
        <v>177</v>
      </c>
      <c r="C33" s="7" t="s">
        <v>178</v>
      </c>
      <c r="D33" s="7" t="s">
        <v>81</v>
      </c>
      <c r="E33" s="7" t="s">
        <v>82</v>
      </c>
      <c r="F33" s="7" t="s">
        <v>83</v>
      </c>
      <c r="G33" s="7" t="s">
        <v>31</v>
      </c>
      <c r="H33" s="7" t="s">
        <v>70</v>
      </c>
      <c r="I33" s="7" t="s">
        <v>56</v>
      </c>
      <c r="J33" s="7" t="s">
        <v>179</v>
      </c>
      <c r="K33" s="7" t="s">
        <v>180</v>
      </c>
      <c r="L33" s="7" t="s">
        <v>1</v>
      </c>
      <c r="M33" s="8" t="s">
        <v>36</v>
      </c>
      <c r="N33" s="7" t="s">
        <v>86</v>
      </c>
      <c r="O33" s="9">
        <v>257</v>
      </c>
      <c r="P33" s="10">
        <v>8125</v>
      </c>
      <c r="Q33" s="11">
        <f t="shared" si="0"/>
        <v>2088125</v>
      </c>
      <c r="R33" s="11">
        <f>VLOOKUP(B33,'[1]Tranche 1 Actual-2024'!$B$12:$R$152,17,FALSE)</f>
        <v>626437</v>
      </c>
      <c r="S33" s="11"/>
      <c r="T33" s="11">
        <f t="shared" si="1"/>
        <v>626437.5</v>
      </c>
      <c r="U33" s="11"/>
      <c r="V33" s="11">
        <f t="shared" si="2"/>
        <v>626437.5</v>
      </c>
      <c r="W33" s="12">
        <v>626437.5</v>
      </c>
      <c r="X33" s="4" t="s">
        <v>38</v>
      </c>
    </row>
    <row r="34" spans="1:24" x14ac:dyDescent="0.25">
      <c r="A34" s="6">
        <v>32</v>
      </c>
      <c r="B34" s="18" t="s">
        <v>181</v>
      </c>
      <c r="C34" s="7" t="s">
        <v>182</v>
      </c>
      <c r="D34" s="7" t="s">
        <v>81</v>
      </c>
      <c r="E34" s="7" t="s">
        <v>82</v>
      </c>
      <c r="F34" s="7" t="s">
        <v>83</v>
      </c>
      <c r="G34" s="7" t="s">
        <v>31</v>
      </c>
      <c r="H34" s="7" t="s">
        <v>70</v>
      </c>
      <c r="I34" s="7" t="s">
        <v>56</v>
      </c>
      <c r="J34" s="7" t="s">
        <v>183</v>
      </c>
      <c r="K34" s="7" t="s">
        <v>184</v>
      </c>
      <c r="L34" s="7" t="s">
        <v>44</v>
      </c>
      <c r="M34" s="8" t="s">
        <v>36</v>
      </c>
      <c r="N34" s="7" t="s">
        <v>45</v>
      </c>
      <c r="O34" s="9">
        <v>157</v>
      </c>
      <c r="P34" s="10">
        <v>8125</v>
      </c>
      <c r="Q34" s="11">
        <f t="shared" si="0"/>
        <v>1275625</v>
      </c>
      <c r="R34" s="11">
        <f>VLOOKUP(B34,'[1]Tranche 1 Actual-2024'!$B$12:$R$152,17,FALSE)</f>
        <v>382687</v>
      </c>
      <c r="S34" s="11"/>
      <c r="T34" s="11">
        <f t="shared" si="1"/>
        <v>382687.5</v>
      </c>
      <c r="U34" s="11"/>
      <c r="V34" s="11">
        <f t="shared" si="2"/>
        <v>382687.5</v>
      </c>
      <c r="W34" s="12">
        <v>382687.5</v>
      </c>
      <c r="X34" s="4" t="s">
        <v>38</v>
      </c>
    </row>
    <row r="35" spans="1:24" x14ac:dyDescent="0.25">
      <c r="A35" s="6">
        <v>33</v>
      </c>
      <c r="B35" s="18" t="s">
        <v>185</v>
      </c>
      <c r="C35" s="7" t="s">
        <v>186</v>
      </c>
      <c r="D35" s="7" t="s">
        <v>28</v>
      </c>
      <c r="E35" s="7" t="s">
        <v>187</v>
      </c>
      <c r="F35" s="7" t="s">
        <v>188</v>
      </c>
      <c r="G35" s="7" t="s">
        <v>31</v>
      </c>
      <c r="H35" s="7" t="s">
        <v>70</v>
      </c>
      <c r="I35" s="7" t="s">
        <v>56</v>
      </c>
      <c r="J35" s="7" t="s">
        <v>189</v>
      </c>
      <c r="K35" s="7" t="s">
        <v>190</v>
      </c>
      <c r="L35" s="7" t="s">
        <v>1</v>
      </c>
      <c r="M35" s="8" t="s">
        <v>36</v>
      </c>
      <c r="N35" s="7" t="s">
        <v>37</v>
      </c>
      <c r="O35" s="9">
        <v>391</v>
      </c>
      <c r="P35" s="10">
        <v>8125</v>
      </c>
      <c r="Q35" s="11">
        <f t="shared" si="0"/>
        <v>3176875</v>
      </c>
      <c r="R35" s="11">
        <f>VLOOKUP(B35,'[1]Tranche 1 Actual-2024'!$B$12:$R$152,17,FALSE)</f>
        <v>953062</v>
      </c>
      <c r="S35" s="11"/>
      <c r="T35" s="11">
        <f t="shared" si="1"/>
        <v>953062.5</v>
      </c>
      <c r="U35" s="11"/>
      <c r="V35" s="11">
        <f t="shared" si="2"/>
        <v>953062.5</v>
      </c>
      <c r="W35" s="12">
        <v>953062.5</v>
      </c>
      <c r="X35" s="4" t="s">
        <v>38</v>
      </c>
    </row>
    <row r="36" spans="1:24" x14ac:dyDescent="0.25">
      <c r="A36" s="6">
        <v>34</v>
      </c>
      <c r="B36" s="18" t="s">
        <v>191</v>
      </c>
      <c r="C36" s="7" t="s">
        <v>192</v>
      </c>
      <c r="D36" s="7" t="s">
        <v>28</v>
      </c>
      <c r="E36" s="7" t="s">
        <v>56</v>
      </c>
      <c r="F36" s="7" t="s">
        <v>193</v>
      </c>
      <c r="G36" s="7" t="s">
        <v>194</v>
      </c>
      <c r="H36" s="7" t="s">
        <v>70</v>
      </c>
      <c r="I36" s="7" t="s">
        <v>56</v>
      </c>
      <c r="J36" s="7" t="s">
        <v>189</v>
      </c>
      <c r="K36" s="7" t="s">
        <v>190</v>
      </c>
      <c r="L36" s="7" t="s">
        <v>1</v>
      </c>
      <c r="M36" s="8" t="s">
        <v>103</v>
      </c>
      <c r="N36" s="13">
        <v>11</v>
      </c>
      <c r="O36" s="9">
        <v>63</v>
      </c>
      <c r="P36" s="10">
        <v>8125</v>
      </c>
      <c r="Q36" s="11">
        <f t="shared" si="0"/>
        <v>511875</v>
      </c>
      <c r="R36" s="11">
        <f>VLOOKUP(B36,'[1]Tranche 1 Actual-2024'!$B$12:$R$152,17,FALSE)</f>
        <v>153563</v>
      </c>
      <c r="S36" s="11"/>
      <c r="T36" s="11">
        <f t="shared" si="1"/>
        <v>153562.5</v>
      </c>
      <c r="U36" s="11"/>
      <c r="V36" s="11">
        <f t="shared" si="2"/>
        <v>153562.5</v>
      </c>
      <c r="W36" s="12">
        <v>153562.5</v>
      </c>
      <c r="X36" s="4" t="s">
        <v>38</v>
      </c>
    </row>
    <row r="37" spans="1:24" x14ac:dyDescent="0.25">
      <c r="A37" s="6">
        <v>35</v>
      </c>
      <c r="B37" s="18" t="s">
        <v>195</v>
      </c>
      <c r="C37" s="7" t="s">
        <v>196</v>
      </c>
      <c r="D37" s="7" t="s">
        <v>28</v>
      </c>
      <c r="E37" s="7" t="s">
        <v>197</v>
      </c>
      <c r="F37" s="7" t="s">
        <v>198</v>
      </c>
      <c r="G37" s="7" t="s">
        <v>64</v>
      </c>
      <c r="H37" s="7" t="s">
        <v>199</v>
      </c>
      <c r="I37" s="7" t="s">
        <v>200</v>
      </c>
      <c r="J37" s="7" t="s">
        <v>201</v>
      </c>
      <c r="K37" s="7" t="s">
        <v>202</v>
      </c>
      <c r="L37" s="7" t="s">
        <v>1</v>
      </c>
      <c r="M37" s="8" t="s">
        <v>36</v>
      </c>
      <c r="N37" s="7" t="s">
        <v>37</v>
      </c>
      <c r="O37" s="9">
        <v>181</v>
      </c>
      <c r="P37" s="10">
        <v>8125</v>
      </c>
      <c r="Q37" s="11">
        <f t="shared" si="0"/>
        <v>1470625</v>
      </c>
      <c r="R37" s="11">
        <f>VLOOKUP(B37,'[1]Tranche 1 Actual-2024'!$B$12:$R$152,17,FALSE)</f>
        <v>441187</v>
      </c>
      <c r="S37" s="11"/>
      <c r="T37" s="11">
        <f t="shared" si="1"/>
        <v>441187.5</v>
      </c>
      <c r="U37" s="11"/>
      <c r="V37" s="11">
        <f t="shared" si="2"/>
        <v>441187.5</v>
      </c>
      <c r="W37" s="12">
        <v>441187.5</v>
      </c>
      <c r="X37" s="4" t="s">
        <v>38</v>
      </c>
    </row>
    <row r="38" spans="1:24" x14ac:dyDescent="0.25">
      <c r="A38" s="6">
        <v>36</v>
      </c>
      <c r="B38" s="18" t="s">
        <v>203</v>
      </c>
      <c r="C38" s="7" t="s">
        <v>204</v>
      </c>
      <c r="D38" s="7" t="s">
        <v>28</v>
      </c>
      <c r="E38" s="7" t="s">
        <v>205</v>
      </c>
      <c r="F38" s="7" t="s">
        <v>206</v>
      </c>
      <c r="G38" s="7" t="s">
        <v>31</v>
      </c>
      <c r="H38" s="7" t="s">
        <v>199</v>
      </c>
      <c r="I38" s="7" t="s">
        <v>200</v>
      </c>
      <c r="J38" s="7" t="s">
        <v>207</v>
      </c>
      <c r="K38" s="7" t="s">
        <v>208</v>
      </c>
      <c r="L38" s="7" t="s">
        <v>1</v>
      </c>
      <c r="M38" s="8" t="s">
        <v>36</v>
      </c>
      <c r="N38" s="7" t="s">
        <v>37</v>
      </c>
      <c r="O38" s="9">
        <v>122</v>
      </c>
      <c r="P38" s="10">
        <v>8125</v>
      </c>
      <c r="Q38" s="11">
        <f t="shared" si="0"/>
        <v>991250</v>
      </c>
      <c r="R38" s="11">
        <f>VLOOKUP(B38,'[1]Tranche 1 Actual-2024'!$B$12:$R$152,17,FALSE)</f>
        <v>297375</v>
      </c>
      <c r="S38" s="11"/>
      <c r="T38" s="11">
        <f t="shared" si="1"/>
        <v>297375</v>
      </c>
      <c r="U38" s="11"/>
      <c r="V38" s="11">
        <f t="shared" si="2"/>
        <v>297375</v>
      </c>
      <c r="W38" s="12">
        <v>297375</v>
      </c>
      <c r="X38" s="4" t="s">
        <v>38</v>
      </c>
    </row>
    <row r="39" spans="1:24" x14ac:dyDescent="0.25">
      <c r="A39" s="6">
        <v>37</v>
      </c>
      <c r="B39" s="18" t="s">
        <v>209</v>
      </c>
      <c r="C39" s="7" t="s">
        <v>210</v>
      </c>
      <c r="D39" s="7" t="s">
        <v>28</v>
      </c>
      <c r="E39" s="7" t="s">
        <v>197</v>
      </c>
      <c r="F39" s="7" t="s">
        <v>198</v>
      </c>
      <c r="G39" s="7" t="s">
        <v>64</v>
      </c>
      <c r="H39" s="7" t="s">
        <v>211</v>
      </c>
      <c r="I39" s="7" t="s">
        <v>200</v>
      </c>
      <c r="J39" s="7" t="s">
        <v>212</v>
      </c>
      <c r="K39" s="7" t="s">
        <v>213</v>
      </c>
      <c r="L39" s="7" t="s">
        <v>1</v>
      </c>
      <c r="M39" s="8" t="s">
        <v>103</v>
      </c>
      <c r="N39" s="7" t="s">
        <v>37</v>
      </c>
      <c r="O39" s="9">
        <v>191</v>
      </c>
      <c r="P39" s="10">
        <v>8125</v>
      </c>
      <c r="Q39" s="11">
        <f t="shared" si="0"/>
        <v>1551875</v>
      </c>
      <c r="R39" s="11">
        <f>VLOOKUP(B39,'[1]Tranche 1 Actual-2024'!$B$12:$R$152,17,FALSE)</f>
        <v>465562</v>
      </c>
      <c r="S39" s="11"/>
      <c r="T39" s="11">
        <f t="shared" si="1"/>
        <v>465562.5</v>
      </c>
      <c r="U39" s="11"/>
      <c r="V39" s="11">
        <f t="shared" si="2"/>
        <v>465562.5</v>
      </c>
      <c r="W39" s="12">
        <v>465562.5</v>
      </c>
      <c r="X39" s="4" t="s">
        <v>38</v>
      </c>
    </row>
    <row r="40" spans="1:24" x14ac:dyDescent="0.25">
      <c r="A40" s="6">
        <v>38</v>
      </c>
      <c r="B40" s="18" t="s">
        <v>214</v>
      </c>
      <c r="C40" s="7" t="s">
        <v>215</v>
      </c>
      <c r="D40" s="7" t="s">
        <v>28</v>
      </c>
      <c r="E40" s="7" t="s">
        <v>216</v>
      </c>
      <c r="F40" s="7" t="s">
        <v>217</v>
      </c>
      <c r="G40" s="7" t="s">
        <v>64</v>
      </c>
      <c r="H40" s="7" t="s">
        <v>218</v>
      </c>
      <c r="I40" s="7" t="s">
        <v>219</v>
      </c>
      <c r="J40" s="7" t="s">
        <v>220</v>
      </c>
      <c r="K40" s="7" t="s">
        <v>221</v>
      </c>
      <c r="L40" s="7" t="s">
        <v>1</v>
      </c>
      <c r="M40" s="8" t="s">
        <v>36</v>
      </c>
      <c r="N40" s="7" t="s">
        <v>37</v>
      </c>
      <c r="O40" s="9">
        <v>238</v>
      </c>
      <c r="P40" s="10">
        <v>8125</v>
      </c>
      <c r="Q40" s="11">
        <f t="shared" si="0"/>
        <v>1933750</v>
      </c>
      <c r="R40" s="11">
        <f>VLOOKUP(B40,'[1]Tranche 1 Actual-2024'!$B$12:$R$152,17,FALSE)</f>
        <v>580125</v>
      </c>
      <c r="S40" s="11"/>
      <c r="T40" s="11">
        <f t="shared" si="1"/>
        <v>580125</v>
      </c>
      <c r="U40" s="11"/>
      <c r="V40" s="11">
        <f t="shared" si="2"/>
        <v>580125</v>
      </c>
      <c r="W40" s="12">
        <v>580125</v>
      </c>
      <c r="X40" s="4" t="s">
        <v>38</v>
      </c>
    </row>
    <row r="41" spans="1:24" x14ac:dyDescent="0.25">
      <c r="A41" s="6">
        <v>39</v>
      </c>
      <c r="B41" s="18" t="s">
        <v>222</v>
      </c>
      <c r="C41" s="7" t="s">
        <v>223</v>
      </c>
      <c r="D41" s="7" t="s">
        <v>28</v>
      </c>
      <c r="E41" s="7"/>
      <c r="F41" s="7"/>
      <c r="G41" s="7"/>
      <c r="H41" s="7" t="s">
        <v>218</v>
      </c>
      <c r="I41" s="7" t="s">
        <v>219</v>
      </c>
      <c r="J41" s="7" t="s">
        <v>224</v>
      </c>
      <c r="K41" s="7" t="s">
        <v>225</v>
      </c>
      <c r="L41" s="7" t="s">
        <v>44</v>
      </c>
      <c r="M41" s="8" t="s">
        <v>36</v>
      </c>
      <c r="N41" s="7" t="s">
        <v>45</v>
      </c>
      <c r="O41" s="9">
        <v>151</v>
      </c>
      <c r="P41" s="10">
        <v>8125</v>
      </c>
      <c r="Q41" s="11">
        <f t="shared" si="0"/>
        <v>1226875</v>
      </c>
      <c r="R41" s="11">
        <f>VLOOKUP(B41,'[1]Tranche 1 Actual-2024'!$B$12:$R$152,17,FALSE)</f>
        <v>368063</v>
      </c>
      <c r="S41" s="11"/>
      <c r="T41" s="11">
        <f t="shared" si="1"/>
        <v>368062.5</v>
      </c>
      <c r="U41" s="11"/>
      <c r="V41" s="11">
        <f t="shared" si="2"/>
        <v>368062.5</v>
      </c>
      <c r="W41" s="12">
        <v>368062.5</v>
      </c>
      <c r="X41" s="4" t="s">
        <v>38</v>
      </c>
    </row>
    <row r="42" spans="1:24" x14ac:dyDescent="0.25">
      <c r="A42" s="6">
        <v>40</v>
      </c>
      <c r="B42" s="18" t="s">
        <v>226</v>
      </c>
      <c r="C42" s="7" t="s">
        <v>227</v>
      </c>
      <c r="D42" s="7" t="s">
        <v>28</v>
      </c>
      <c r="E42" s="7" t="s">
        <v>216</v>
      </c>
      <c r="F42" s="7" t="s">
        <v>217</v>
      </c>
      <c r="G42" s="7" t="s">
        <v>64</v>
      </c>
      <c r="H42" s="7" t="s">
        <v>218</v>
      </c>
      <c r="I42" s="7" t="s">
        <v>219</v>
      </c>
      <c r="J42" s="7" t="s">
        <v>228</v>
      </c>
      <c r="K42" s="7" t="s">
        <v>229</v>
      </c>
      <c r="L42" s="7" t="s">
        <v>1</v>
      </c>
      <c r="M42" s="8" t="s">
        <v>36</v>
      </c>
      <c r="N42" s="7" t="s">
        <v>37</v>
      </c>
      <c r="O42" s="9">
        <v>173</v>
      </c>
      <c r="P42" s="10">
        <v>8125</v>
      </c>
      <c r="Q42" s="11">
        <f t="shared" si="0"/>
        <v>1405625</v>
      </c>
      <c r="R42" s="11">
        <f>VLOOKUP(B42,'[1]Tranche 1 Actual-2024'!$B$12:$R$152,17,FALSE)</f>
        <v>421687</v>
      </c>
      <c r="S42" s="11"/>
      <c r="T42" s="11">
        <f t="shared" si="1"/>
        <v>421687.5</v>
      </c>
      <c r="U42" s="11"/>
      <c r="V42" s="11">
        <f t="shared" si="2"/>
        <v>421687.5</v>
      </c>
      <c r="W42" s="12">
        <v>421687.5</v>
      </c>
      <c r="X42" s="4" t="s">
        <v>38</v>
      </c>
    </row>
    <row r="43" spans="1:24" x14ac:dyDescent="0.25">
      <c r="A43" s="6">
        <v>41</v>
      </c>
      <c r="B43" s="18" t="s">
        <v>230</v>
      </c>
      <c r="C43" s="7" t="s">
        <v>231</v>
      </c>
      <c r="D43" s="7" t="s">
        <v>81</v>
      </c>
      <c r="E43" s="7" t="s">
        <v>216</v>
      </c>
      <c r="F43" s="7" t="s">
        <v>217</v>
      </c>
      <c r="G43" s="7" t="s">
        <v>64</v>
      </c>
      <c r="H43" s="7" t="s">
        <v>232</v>
      </c>
      <c r="I43" s="7" t="s">
        <v>219</v>
      </c>
      <c r="J43" s="7" t="s">
        <v>233</v>
      </c>
      <c r="K43" s="7" t="s">
        <v>234</v>
      </c>
      <c r="L43" s="7" t="s">
        <v>1</v>
      </c>
      <c r="M43" s="8" t="s">
        <v>36</v>
      </c>
      <c r="N43" s="7" t="s">
        <v>37</v>
      </c>
      <c r="O43" s="9">
        <v>49</v>
      </c>
      <c r="P43" s="10">
        <v>8125</v>
      </c>
      <c r="Q43" s="11">
        <f t="shared" si="0"/>
        <v>398125</v>
      </c>
      <c r="R43" s="11">
        <f>VLOOKUP(B43,'[1]Tranche 1 Actual-2024'!$B$12:$R$152,17,FALSE)</f>
        <v>119437</v>
      </c>
      <c r="S43" s="11"/>
      <c r="T43" s="11">
        <f t="shared" si="1"/>
        <v>119437.5</v>
      </c>
      <c r="U43" s="11"/>
      <c r="V43" s="11">
        <f t="shared" si="2"/>
        <v>119437.5</v>
      </c>
      <c r="W43" s="12">
        <v>119437.5</v>
      </c>
      <c r="X43" s="4" t="s">
        <v>38</v>
      </c>
    </row>
    <row r="44" spans="1:24" x14ac:dyDescent="0.25">
      <c r="A44" s="6">
        <v>42</v>
      </c>
      <c r="B44" s="19" t="s">
        <v>235</v>
      </c>
      <c r="C44" s="7" t="s">
        <v>236</v>
      </c>
      <c r="D44" s="7" t="s">
        <v>81</v>
      </c>
      <c r="E44" s="7" t="s">
        <v>82</v>
      </c>
      <c r="F44" s="7" t="s">
        <v>83</v>
      </c>
      <c r="G44" s="7" t="s">
        <v>31</v>
      </c>
      <c r="H44" s="7" t="s">
        <v>218</v>
      </c>
      <c r="I44" s="7" t="s">
        <v>219</v>
      </c>
      <c r="J44" s="7" t="s">
        <v>237</v>
      </c>
      <c r="K44" s="7" t="s">
        <v>238</v>
      </c>
      <c r="L44" s="7" t="s">
        <v>1</v>
      </c>
      <c r="M44" s="8" t="s">
        <v>36</v>
      </c>
      <c r="N44" s="7" t="s">
        <v>37</v>
      </c>
      <c r="O44" s="9">
        <v>108</v>
      </c>
      <c r="P44" s="10">
        <v>8125</v>
      </c>
      <c r="Q44" s="11">
        <f t="shared" si="0"/>
        <v>877500</v>
      </c>
      <c r="R44" s="11">
        <f>VLOOKUP(B44,'[1]Tranche 1 Actual-2024'!$B$12:$R$152,17,FALSE)</f>
        <v>263250</v>
      </c>
      <c r="S44" s="11"/>
      <c r="T44" s="11">
        <f t="shared" si="1"/>
        <v>263250</v>
      </c>
      <c r="U44" s="11"/>
      <c r="V44" s="11">
        <f t="shared" si="2"/>
        <v>263250</v>
      </c>
      <c r="W44" s="12">
        <v>263250</v>
      </c>
      <c r="X44" s="4" t="s">
        <v>38</v>
      </c>
    </row>
    <row r="45" spans="1:24" x14ac:dyDescent="0.25">
      <c r="A45" s="6">
        <v>43</v>
      </c>
      <c r="B45" s="18" t="s">
        <v>239</v>
      </c>
      <c r="C45" s="7" t="s">
        <v>240</v>
      </c>
      <c r="D45" s="7" t="s">
        <v>28</v>
      </c>
      <c r="E45" s="7" t="s">
        <v>216</v>
      </c>
      <c r="F45" s="7" t="s">
        <v>217</v>
      </c>
      <c r="G45" s="7" t="s">
        <v>64</v>
      </c>
      <c r="H45" s="7" t="s">
        <v>218</v>
      </c>
      <c r="I45" s="7" t="s">
        <v>219</v>
      </c>
      <c r="J45" s="7" t="s">
        <v>241</v>
      </c>
      <c r="K45" s="7" t="s">
        <v>242</v>
      </c>
      <c r="L45" s="7" t="s">
        <v>1</v>
      </c>
      <c r="M45" s="8" t="s">
        <v>36</v>
      </c>
      <c r="N45" s="7" t="s">
        <v>37</v>
      </c>
      <c r="O45" s="9">
        <v>397</v>
      </c>
      <c r="P45" s="10">
        <v>8125</v>
      </c>
      <c r="Q45" s="11">
        <f t="shared" si="0"/>
        <v>3225625</v>
      </c>
      <c r="R45" s="11">
        <f>VLOOKUP(B45,'[1]Tranche 1 Actual-2024'!$B$12:$R$152,17,FALSE)</f>
        <v>967687</v>
      </c>
      <c r="S45" s="11"/>
      <c r="T45" s="11">
        <f t="shared" si="1"/>
        <v>967687.5</v>
      </c>
      <c r="U45" s="11"/>
      <c r="V45" s="11">
        <f t="shared" si="2"/>
        <v>967687.5</v>
      </c>
      <c r="W45" s="12">
        <v>967687.5</v>
      </c>
      <c r="X45" s="4" t="s">
        <v>38</v>
      </c>
    </row>
    <row r="46" spans="1:24" x14ac:dyDescent="0.25">
      <c r="A46" s="6">
        <v>44</v>
      </c>
      <c r="B46" s="18" t="s">
        <v>243</v>
      </c>
      <c r="C46" s="7" t="s">
        <v>244</v>
      </c>
      <c r="D46" s="7" t="s">
        <v>81</v>
      </c>
      <c r="E46" s="7" t="s">
        <v>82</v>
      </c>
      <c r="F46" s="7" t="s">
        <v>83</v>
      </c>
      <c r="G46" s="7" t="s">
        <v>31</v>
      </c>
      <c r="H46" s="7" t="s">
        <v>218</v>
      </c>
      <c r="I46" s="7" t="s">
        <v>219</v>
      </c>
      <c r="J46" s="7" t="s">
        <v>245</v>
      </c>
      <c r="K46" s="7" t="s">
        <v>246</v>
      </c>
      <c r="L46" s="7" t="s">
        <v>1</v>
      </c>
      <c r="M46" s="8" t="s">
        <v>36</v>
      </c>
      <c r="N46" s="7" t="s">
        <v>37</v>
      </c>
      <c r="O46" s="9">
        <v>128</v>
      </c>
      <c r="P46" s="10">
        <v>8125</v>
      </c>
      <c r="Q46" s="11">
        <f t="shared" si="0"/>
        <v>1040000</v>
      </c>
      <c r="R46" s="11">
        <f>VLOOKUP(B46,'[1]Tranche 1 Actual-2024'!$B$12:$R$152,17,FALSE)</f>
        <v>312000</v>
      </c>
      <c r="S46" s="11"/>
      <c r="T46" s="11">
        <f t="shared" si="1"/>
        <v>312000</v>
      </c>
      <c r="U46" s="11"/>
      <c r="V46" s="11">
        <f t="shared" si="2"/>
        <v>312000</v>
      </c>
      <c r="W46" s="12">
        <v>312000</v>
      </c>
      <c r="X46" s="4" t="s">
        <v>38</v>
      </c>
    </row>
    <row r="47" spans="1:24" x14ac:dyDescent="0.25">
      <c r="A47" s="6">
        <v>45</v>
      </c>
      <c r="B47" s="19" t="s">
        <v>247</v>
      </c>
      <c r="C47" s="7" t="s">
        <v>248</v>
      </c>
      <c r="D47" s="7" t="s">
        <v>28</v>
      </c>
      <c r="E47" s="7" t="s">
        <v>249</v>
      </c>
      <c r="F47" s="7" t="s">
        <v>219</v>
      </c>
      <c r="G47" s="14" t="s">
        <v>250</v>
      </c>
      <c r="H47" s="7" t="s">
        <v>249</v>
      </c>
      <c r="I47" s="7" t="s">
        <v>219</v>
      </c>
      <c r="J47" s="14" t="s">
        <v>250</v>
      </c>
      <c r="K47" s="7" t="s">
        <v>251</v>
      </c>
      <c r="L47" s="7" t="s">
        <v>44</v>
      </c>
      <c r="M47" s="8" t="s">
        <v>36</v>
      </c>
      <c r="N47" s="7" t="s">
        <v>37</v>
      </c>
      <c r="O47" s="11">
        <v>104</v>
      </c>
      <c r="P47" s="11">
        <v>8125</v>
      </c>
      <c r="Q47" s="11">
        <f t="shared" si="0"/>
        <v>845000</v>
      </c>
      <c r="R47" s="11">
        <f>VLOOKUP(B47,'[1]Tranche 1 Actual-2024'!$B$12:$R$152,17,FALSE)</f>
        <v>253500</v>
      </c>
      <c r="S47" s="15"/>
      <c r="T47" s="11">
        <f t="shared" si="1"/>
        <v>253500</v>
      </c>
      <c r="U47" s="15"/>
      <c r="V47" s="11">
        <f t="shared" si="2"/>
        <v>253500</v>
      </c>
      <c r="W47" s="12">
        <v>253500</v>
      </c>
      <c r="X47" s="4" t="s">
        <v>38</v>
      </c>
    </row>
    <row r="48" spans="1:24" x14ac:dyDescent="0.25">
      <c r="A48" s="6">
        <v>46</v>
      </c>
      <c r="B48" s="18" t="s">
        <v>252</v>
      </c>
      <c r="C48" s="7" t="s">
        <v>253</v>
      </c>
      <c r="D48" s="7" t="s">
        <v>28</v>
      </c>
      <c r="E48" s="7" t="s">
        <v>53</v>
      </c>
      <c r="F48" s="7" t="s">
        <v>54</v>
      </c>
      <c r="G48" s="7" t="s">
        <v>31</v>
      </c>
      <c r="H48" s="7" t="s">
        <v>249</v>
      </c>
      <c r="I48" s="7" t="s">
        <v>219</v>
      </c>
      <c r="J48" s="7" t="s">
        <v>254</v>
      </c>
      <c r="K48" s="7" t="s">
        <v>255</v>
      </c>
      <c r="L48" s="7" t="s">
        <v>1</v>
      </c>
      <c r="M48" s="8" t="s">
        <v>36</v>
      </c>
      <c r="N48" s="7" t="s">
        <v>37</v>
      </c>
      <c r="O48" s="9">
        <v>86</v>
      </c>
      <c r="P48" s="10">
        <v>8125</v>
      </c>
      <c r="Q48" s="11">
        <f t="shared" si="0"/>
        <v>698750</v>
      </c>
      <c r="R48" s="11">
        <f>VLOOKUP(B48,'[1]Tranche 1 Actual-2024'!$B$12:$R$152,17,FALSE)</f>
        <v>209625</v>
      </c>
      <c r="S48" s="11"/>
      <c r="T48" s="11">
        <f t="shared" si="1"/>
        <v>209625</v>
      </c>
      <c r="U48" s="11"/>
      <c r="V48" s="11">
        <f t="shared" si="2"/>
        <v>209625</v>
      </c>
      <c r="W48" s="12">
        <v>209625</v>
      </c>
      <c r="X48" s="4" t="s">
        <v>38</v>
      </c>
    </row>
    <row r="49" spans="1:24" x14ac:dyDescent="0.25">
      <c r="A49" s="6">
        <v>47</v>
      </c>
      <c r="B49" s="18" t="s">
        <v>256</v>
      </c>
      <c r="C49" s="7" t="s">
        <v>257</v>
      </c>
      <c r="D49" s="7" t="s">
        <v>28</v>
      </c>
      <c r="E49" s="7" t="s">
        <v>216</v>
      </c>
      <c r="F49" s="7" t="s">
        <v>217</v>
      </c>
      <c r="G49" s="7" t="s">
        <v>64</v>
      </c>
      <c r="H49" s="7" t="s">
        <v>218</v>
      </c>
      <c r="I49" s="7" t="s">
        <v>219</v>
      </c>
      <c r="J49" s="7" t="s">
        <v>258</v>
      </c>
      <c r="K49" s="7" t="s">
        <v>259</v>
      </c>
      <c r="L49" s="7" t="s">
        <v>1</v>
      </c>
      <c r="M49" s="8" t="s">
        <v>36</v>
      </c>
      <c r="N49" s="7" t="s">
        <v>37</v>
      </c>
      <c r="O49" s="9">
        <v>78</v>
      </c>
      <c r="P49" s="10">
        <v>8125</v>
      </c>
      <c r="Q49" s="11">
        <f t="shared" si="0"/>
        <v>633750</v>
      </c>
      <c r="R49" s="11">
        <f>VLOOKUP(B49,'[1]Tranche 1 Actual-2024'!$B$12:$R$152,17,FALSE)</f>
        <v>190125</v>
      </c>
      <c r="S49" s="11"/>
      <c r="T49" s="11">
        <f t="shared" si="1"/>
        <v>190125</v>
      </c>
      <c r="U49" s="11"/>
      <c r="V49" s="11">
        <f t="shared" si="2"/>
        <v>190125</v>
      </c>
      <c r="W49" s="12">
        <v>190125</v>
      </c>
      <c r="X49" s="4" t="s">
        <v>38</v>
      </c>
    </row>
    <row r="50" spans="1:24" x14ac:dyDescent="0.25">
      <c r="A50" s="6">
        <v>48</v>
      </c>
      <c r="B50" s="18" t="s">
        <v>260</v>
      </c>
      <c r="C50" s="7" t="s">
        <v>261</v>
      </c>
      <c r="D50" s="7" t="s">
        <v>28</v>
      </c>
      <c r="E50" s="7"/>
      <c r="F50" s="7"/>
      <c r="G50" s="7"/>
      <c r="H50" s="7" t="s">
        <v>249</v>
      </c>
      <c r="I50" s="7" t="s">
        <v>219</v>
      </c>
      <c r="J50" s="7" t="s">
        <v>262</v>
      </c>
      <c r="K50" s="7" t="s">
        <v>263</v>
      </c>
      <c r="L50" s="7" t="s">
        <v>44</v>
      </c>
      <c r="M50" s="8" t="s">
        <v>36</v>
      </c>
      <c r="N50" s="7" t="s">
        <v>45</v>
      </c>
      <c r="O50" s="9">
        <v>98</v>
      </c>
      <c r="P50" s="10">
        <v>8125</v>
      </c>
      <c r="Q50" s="11">
        <f t="shared" si="0"/>
        <v>796250</v>
      </c>
      <c r="R50" s="11">
        <f>VLOOKUP(B50,'[1]Tranche 1 Actual-2024'!$B$12:$R$152,17,FALSE)</f>
        <v>238875</v>
      </c>
      <c r="S50" s="11"/>
      <c r="T50" s="11">
        <f t="shared" si="1"/>
        <v>238875</v>
      </c>
      <c r="U50" s="11"/>
      <c r="V50" s="11">
        <f t="shared" si="2"/>
        <v>238875</v>
      </c>
      <c r="W50" s="12">
        <v>238875</v>
      </c>
      <c r="X50" s="4" t="s">
        <v>38</v>
      </c>
    </row>
    <row r="51" spans="1:24" x14ac:dyDescent="0.25">
      <c r="A51" s="6">
        <v>49</v>
      </c>
      <c r="B51" s="18" t="s">
        <v>264</v>
      </c>
      <c r="C51" s="7" t="s">
        <v>265</v>
      </c>
      <c r="D51" s="7" t="s">
        <v>81</v>
      </c>
      <c r="E51" s="7" t="s">
        <v>216</v>
      </c>
      <c r="F51" s="7" t="s">
        <v>217</v>
      </c>
      <c r="G51" s="7" t="s">
        <v>64</v>
      </c>
      <c r="H51" s="7" t="s">
        <v>218</v>
      </c>
      <c r="I51" s="7" t="s">
        <v>219</v>
      </c>
      <c r="J51" s="7" t="s">
        <v>266</v>
      </c>
      <c r="K51" s="7" t="s">
        <v>267</v>
      </c>
      <c r="L51" s="7" t="s">
        <v>1</v>
      </c>
      <c r="M51" s="8" t="s">
        <v>36</v>
      </c>
      <c r="N51" s="7" t="s">
        <v>59</v>
      </c>
      <c r="O51" s="9">
        <v>383</v>
      </c>
      <c r="P51" s="10">
        <v>8125</v>
      </c>
      <c r="Q51" s="11">
        <f t="shared" si="0"/>
        <v>3111875</v>
      </c>
      <c r="R51" s="11">
        <f>VLOOKUP(B51,'[1]Tranche 1 Actual-2024'!$B$12:$R$152,17,FALSE)</f>
        <v>933562</v>
      </c>
      <c r="S51" s="11"/>
      <c r="T51" s="11">
        <f t="shared" si="1"/>
        <v>933562.5</v>
      </c>
      <c r="U51" s="11"/>
      <c r="V51" s="11">
        <f t="shared" si="2"/>
        <v>933562.5</v>
      </c>
      <c r="W51" s="12">
        <v>933562.5</v>
      </c>
      <c r="X51" s="4" t="s">
        <v>38</v>
      </c>
    </row>
    <row r="52" spans="1:24" x14ac:dyDescent="0.25">
      <c r="A52" s="6">
        <v>50</v>
      </c>
      <c r="B52" s="18" t="s">
        <v>268</v>
      </c>
      <c r="C52" s="7" t="s">
        <v>269</v>
      </c>
      <c r="D52" s="7" t="s">
        <v>81</v>
      </c>
      <c r="E52" s="7" t="s">
        <v>216</v>
      </c>
      <c r="F52" s="7" t="s">
        <v>217</v>
      </c>
      <c r="G52" s="7" t="s">
        <v>64</v>
      </c>
      <c r="H52" s="7" t="s">
        <v>249</v>
      </c>
      <c r="I52" s="7" t="s">
        <v>219</v>
      </c>
      <c r="J52" s="7" t="s">
        <v>270</v>
      </c>
      <c r="K52" s="7" t="s">
        <v>271</v>
      </c>
      <c r="L52" s="7" t="s">
        <v>1</v>
      </c>
      <c r="M52" s="8" t="s">
        <v>36</v>
      </c>
      <c r="N52" s="7" t="s">
        <v>37</v>
      </c>
      <c r="O52" s="9">
        <v>67</v>
      </c>
      <c r="P52" s="10">
        <v>8125</v>
      </c>
      <c r="Q52" s="11">
        <f t="shared" si="0"/>
        <v>544375</v>
      </c>
      <c r="R52" s="11">
        <f>VLOOKUP(B52,'[1]Tranche 1 Actual-2024'!$B$12:$R$152,17,FALSE)</f>
        <v>163312</v>
      </c>
      <c r="S52" s="11"/>
      <c r="T52" s="11">
        <f t="shared" si="1"/>
        <v>163312.5</v>
      </c>
      <c r="U52" s="11"/>
      <c r="V52" s="11">
        <f t="shared" si="2"/>
        <v>163312.5</v>
      </c>
      <c r="W52" s="12">
        <v>163312.5</v>
      </c>
      <c r="X52" s="4" t="s">
        <v>38</v>
      </c>
    </row>
    <row r="53" spans="1:24" x14ac:dyDescent="0.25">
      <c r="A53" s="6">
        <v>51</v>
      </c>
      <c r="B53" s="18" t="s">
        <v>272</v>
      </c>
      <c r="C53" s="7" t="s">
        <v>273</v>
      </c>
      <c r="D53" s="7" t="s">
        <v>81</v>
      </c>
      <c r="E53" s="7" t="s">
        <v>121</v>
      </c>
      <c r="F53" s="7" t="s">
        <v>122</v>
      </c>
      <c r="G53" s="7" t="s">
        <v>31</v>
      </c>
      <c r="H53" s="7" t="s">
        <v>218</v>
      </c>
      <c r="I53" s="7" t="s">
        <v>219</v>
      </c>
      <c r="J53" s="7" t="s">
        <v>274</v>
      </c>
      <c r="K53" s="7" t="s">
        <v>275</v>
      </c>
      <c r="L53" s="7" t="s">
        <v>1</v>
      </c>
      <c r="M53" s="8" t="s">
        <v>36</v>
      </c>
      <c r="N53" s="7" t="s">
        <v>86</v>
      </c>
      <c r="O53" s="9">
        <v>138</v>
      </c>
      <c r="P53" s="10">
        <v>8125</v>
      </c>
      <c r="Q53" s="11">
        <f t="shared" si="0"/>
        <v>1121250</v>
      </c>
      <c r="R53" s="11">
        <f>VLOOKUP(B53,'[1]Tranche 1 Actual-2024'!$B$12:$R$152,17,FALSE)</f>
        <v>336375</v>
      </c>
      <c r="S53" s="11"/>
      <c r="T53" s="11">
        <f t="shared" si="1"/>
        <v>336375</v>
      </c>
      <c r="U53" s="11"/>
      <c r="V53" s="11">
        <f t="shared" si="2"/>
        <v>336375</v>
      </c>
      <c r="W53" s="12">
        <v>336375</v>
      </c>
      <c r="X53" s="4" t="s">
        <v>38</v>
      </c>
    </row>
    <row r="54" spans="1:24" x14ac:dyDescent="0.25">
      <c r="A54" s="6">
        <v>52</v>
      </c>
      <c r="B54" s="18" t="s">
        <v>276</v>
      </c>
      <c r="C54" s="7" t="s">
        <v>277</v>
      </c>
      <c r="D54" s="7" t="s">
        <v>28</v>
      </c>
      <c r="E54" s="7" t="s">
        <v>216</v>
      </c>
      <c r="F54" s="7" t="s">
        <v>217</v>
      </c>
      <c r="G54" s="7" t="s">
        <v>64</v>
      </c>
      <c r="H54" s="7" t="s">
        <v>249</v>
      </c>
      <c r="I54" s="7" t="s">
        <v>219</v>
      </c>
      <c r="J54" s="7" t="s">
        <v>278</v>
      </c>
      <c r="K54" s="7" t="s">
        <v>279</v>
      </c>
      <c r="L54" s="7" t="s">
        <v>1</v>
      </c>
      <c r="M54" s="8" t="s">
        <v>36</v>
      </c>
      <c r="N54" s="7" t="s">
        <v>37</v>
      </c>
      <c r="O54" s="9">
        <v>96</v>
      </c>
      <c r="P54" s="10">
        <v>8125</v>
      </c>
      <c r="Q54" s="11">
        <f t="shared" si="0"/>
        <v>780000</v>
      </c>
      <c r="R54" s="11">
        <f>VLOOKUP(B54,'[1]Tranche 1 Actual-2024'!$B$12:$R$152,17,FALSE)</f>
        <v>234000</v>
      </c>
      <c r="S54" s="11"/>
      <c r="T54" s="11">
        <f t="shared" si="1"/>
        <v>234000</v>
      </c>
      <c r="U54" s="11"/>
      <c r="V54" s="11">
        <f t="shared" si="2"/>
        <v>234000</v>
      </c>
      <c r="W54" s="12">
        <v>234000</v>
      </c>
      <c r="X54" s="4" t="s">
        <v>38</v>
      </c>
    </row>
    <row r="55" spans="1:24" x14ac:dyDescent="0.25">
      <c r="A55" s="6">
        <v>53</v>
      </c>
      <c r="B55" s="18" t="s">
        <v>280</v>
      </c>
      <c r="C55" s="7" t="s">
        <v>281</v>
      </c>
      <c r="D55" s="7" t="s">
        <v>28</v>
      </c>
      <c r="E55" s="7" t="s">
        <v>29</v>
      </c>
      <c r="F55" s="7" t="s">
        <v>30</v>
      </c>
      <c r="G55" s="7" t="s">
        <v>31</v>
      </c>
      <c r="H55" s="7" t="s">
        <v>211</v>
      </c>
      <c r="I55" s="7" t="s">
        <v>200</v>
      </c>
      <c r="J55" s="7" t="s">
        <v>282</v>
      </c>
      <c r="K55" s="7" t="s">
        <v>283</v>
      </c>
      <c r="L55" s="7" t="s">
        <v>1</v>
      </c>
      <c r="M55" s="8" t="s">
        <v>36</v>
      </c>
      <c r="N55" s="7" t="s">
        <v>37</v>
      </c>
      <c r="O55" s="9">
        <v>176</v>
      </c>
      <c r="P55" s="10">
        <v>8125</v>
      </c>
      <c r="Q55" s="11">
        <f t="shared" si="0"/>
        <v>1430000</v>
      </c>
      <c r="R55" s="11">
        <f>VLOOKUP(B55,'[1]Tranche 1 Actual-2024'!$B$12:$R$152,17,FALSE)</f>
        <v>429000</v>
      </c>
      <c r="S55" s="11"/>
      <c r="T55" s="11">
        <f t="shared" si="1"/>
        <v>429000</v>
      </c>
      <c r="U55" s="11"/>
      <c r="V55" s="11">
        <f t="shared" si="2"/>
        <v>429000</v>
      </c>
      <c r="W55" s="12">
        <v>429000</v>
      </c>
      <c r="X55" s="4" t="s">
        <v>38</v>
      </c>
    </row>
    <row r="56" spans="1:24" x14ac:dyDescent="0.25">
      <c r="A56" s="6">
        <v>54</v>
      </c>
      <c r="B56" s="18" t="s">
        <v>284</v>
      </c>
      <c r="C56" s="7" t="s">
        <v>285</v>
      </c>
      <c r="D56" s="7" t="s">
        <v>28</v>
      </c>
      <c r="E56" s="7" t="s">
        <v>197</v>
      </c>
      <c r="F56" s="7" t="s">
        <v>198</v>
      </c>
      <c r="G56" s="7" t="s">
        <v>64</v>
      </c>
      <c r="H56" s="7" t="s">
        <v>286</v>
      </c>
      <c r="I56" s="7" t="s">
        <v>200</v>
      </c>
      <c r="J56" s="7" t="s">
        <v>287</v>
      </c>
      <c r="K56" s="7" t="s">
        <v>288</v>
      </c>
      <c r="L56" s="7" t="s">
        <v>1</v>
      </c>
      <c r="M56" s="8" t="s">
        <v>36</v>
      </c>
      <c r="N56" s="7" t="s">
        <v>37</v>
      </c>
      <c r="O56" s="9">
        <v>141</v>
      </c>
      <c r="P56" s="10">
        <v>8125</v>
      </c>
      <c r="Q56" s="11">
        <f t="shared" si="0"/>
        <v>1145625</v>
      </c>
      <c r="R56" s="11">
        <f>VLOOKUP(B56,'[1]Tranche 1 Actual-2024'!$B$12:$R$152,17,FALSE)</f>
        <v>343687</v>
      </c>
      <c r="S56" s="11"/>
      <c r="T56" s="11">
        <f t="shared" si="1"/>
        <v>343687.5</v>
      </c>
      <c r="U56" s="11"/>
      <c r="V56" s="11">
        <f t="shared" si="2"/>
        <v>343687.5</v>
      </c>
      <c r="W56" s="12">
        <v>343687.5</v>
      </c>
      <c r="X56" s="4" t="s">
        <v>38</v>
      </c>
    </row>
    <row r="57" spans="1:24" x14ac:dyDescent="0.25">
      <c r="A57" s="6">
        <v>55</v>
      </c>
      <c r="B57" s="18" t="s">
        <v>289</v>
      </c>
      <c r="C57" s="7" t="s">
        <v>290</v>
      </c>
      <c r="D57" s="7" t="s">
        <v>28</v>
      </c>
      <c r="E57" s="7" t="s">
        <v>29</v>
      </c>
      <c r="F57" s="7" t="s">
        <v>30</v>
      </c>
      <c r="G57" s="7" t="s">
        <v>31</v>
      </c>
      <c r="H57" s="7" t="s">
        <v>211</v>
      </c>
      <c r="I57" s="7" t="s">
        <v>200</v>
      </c>
      <c r="J57" s="7" t="s">
        <v>291</v>
      </c>
      <c r="K57" s="7" t="s">
        <v>292</v>
      </c>
      <c r="L57" s="7" t="s">
        <v>1</v>
      </c>
      <c r="M57" s="8" t="s">
        <v>36</v>
      </c>
      <c r="N57" s="7" t="s">
        <v>37</v>
      </c>
      <c r="O57" s="9">
        <v>326</v>
      </c>
      <c r="P57" s="10">
        <v>8125</v>
      </c>
      <c r="Q57" s="11">
        <f t="shared" si="0"/>
        <v>2648750</v>
      </c>
      <c r="R57" s="11">
        <f>VLOOKUP(B57,'[1]Tranche 1 Actual-2024'!$B$12:$R$152,17,FALSE)</f>
        <v>794625</v>
      </c>
      <c r="S57" s="11"/>
      <c r="T57" s="11">
        <f t="shared" si="1"/>
        <v>794625</v>
      </c>
      <c r="U57" s="11"/>
      <c r="V57" s="11">
        <f t="shared" si="2"/>
        <v>794625</v>
      </c>
      <c r="W57" s="12">
        <v>794625</v>
      </c>
      <c r="X57" s="4" t="s">
        <v>38</v>
      </c>
    </row>
    <row r="58" spans="1:24" x14ac:dyDescent="0.25">
      <c r="A58" s="6">
        <v>56</v>
      </c>
      <c r="B58" s="18" t="s">
        <v>293</v>
      </c>
      <c r="C58" s="7" t="s">
        <v>294</v>
      </c>
      <c r="D58" s="7" t="s">
        <v>28</v>
      </c>
      <c r="E58" s="7" t="s">
        <v>75</v>
      </c>
      <c r="F58" s="7" t="s">
        <v>76</v>
      </c>
      <c r="G58" s="7" t="s">
        <v>31</v>
      </c>
      <c r="H58" s="7" t="s">
        <v>199</v>
      </c>
      <c r="I58" s="7" t="s">
        <v>200</v>
      </c>
      <c r="J58" s="7" t="s">
        <v>295</v>
      </c>
      <c r="K58" s="7" t="s">
        <v>296</v>
      </c>
      <c r="L58" s="7" t="s">
        <v>1</v>
      </c>
      <c r="M58" s="8" t="s">
        <v>36</v>
      </c>
      <c r="N58" s="7" t="s">
        <v>86</v>
      </c>
      <c r="O58" s="9">
        <v>146</v>
      </c>
      <c r="P58" s="10">
        <v>8125</v>
      </c>
      <c r="Q58" s="11">
        <f t="shared" si="0"/>
        <v>1186250</v>
      </c>
      <c r="R58" s="11">
        <f>VLOOKUP(B58,'[1]Tranche 1 Actual-2024'!$B$12:$R$152,17,FALSE)</f>
        <v>355875</v>
      </c>
      <c r="S58" s="11"/>
      <c r="T58" s="11">
        <f t="shared" si="1"/>
        <v>355875</v>
      </c>
      <c r="U58" s="11"/>
      <c r="V58" s="11">
        <f t="shared" si="2"/>
        <v>355875</v>
      </c>
      <c r="W58" s="12">
        <v>355875</v>
      </c>
      <c r="X58" s="4" t="s">
        <v>38</v>
      </c>
    </row>
    <row r="59" spans="1:24" x14ac:dyDescent="0.25">
      <c r="A59" s="6">
        <v>57</v>
      </c>
      <c r="B59" s="18" t="s">
        <v>297</v>
      </c>
      <c r="C59" s="7" t="s">
        <v>298</v>
      </c>
      <c r="D59" s="7" t="s">
        <v>81</v>
      </c>
      <c r="E59" s="7" t="s">
        <v>82</v>
      </c>
      <c r="F59" s="7" t="s">
        <v>83</v>
      </c>
      <c r="G59" s="7" t="s">
        <v>31</v>
      </c>
      <c r="H59" s="7" t="s">
        <v>211</v>
      </c>
      <c r="I59" s="7" t="s">
        <v>200</v>
      </c>
      <c r="J59" s="7" t="s">
        <v>299</v>
      </c>
      <c r="K59" s="7" t="s">
        <v>300</v>
      </c>
      <c r="L59" s="7" t="s">
        <v>1</v>
      </c>
      <c r="M59" s="8" t="s">
        <v>36</v>
      </c>
      <c r="N59" s="7" t="s">
        <v>86</v>
      </c>
      <c r="O59" s="9">
        <v>318</v>
      </c>
      <c r="P59" s="10">
        <v>8125</v>
      </c>
      <c r="Q59" s="11">
        <f t="shared" si="0"/>
        <v>2583750</v>
      </c>
      <c r="R59" s="11">
        <f>VLOOKUP(B59,'[1]Tranche 1 Actual-2024'!$B$12:$R$152,17,FALSE)</f>
        <v>775125</v>
      </c>
      <c r="S59" s="11"/>
      <c r="T59" s="11">
        <f t="shared" si="1"/>
        <v>775125</v>
      </c>
      <c r="U59" s="11"/>
      <c r="V59" s="11">
        <f t="shared" si="2"/>
        <v>775125</v>
      </c>
      <c r="W59" s="12">
        <v>775125</v>
      </c>
      <c r="X59" s="4" t="s">
        <v>38</v>
      </c>
    </row>
    <row r="60" spans="1:24" x14ac:dyDescent="0.25">
      <c r="A60" s="6">
        <v>58</v>
      </c>
      <c r="B60" s="18" t="s">
        <v>301</v>
      </c>
      <c r="C60" s="7" t="s">
        <v>302</v>
      </c>
      <c r="D60" s="7" t="s">
        <v>28</v>
      </c>
      <c r="E60" s="7" t="s">
        <v>197</v>
      </c>
      <c r="F60" s="7" t="s">
        <v>198</v>
      </c>
      <c r="G60" s="7" t="s">
        <v>64</v>
      </c>
      <c r="H60" s="7" t="s">
        <v>199</v>
      </c>
      <c r="I60" s="7" t="s">
        <v>200</v>
      </c>
      <c r="J60" s="7" t="s">
        <v>303</v>
      </c>
      <c r="K60" s="7" t="s">
        <v>304</v>
      </c>
      <c r="L60" s="7" t="s">
        <v>1</v>
      </c>
      <c r="M60" s="8" t="s">
        <v>103</v>
      </c>
      <c r="N60" s="7" t="s">
        <v>37</v>
      </c>
      <c r="O60" s="9">
        <v>45</v>
      </c>
      <c r="P60" s="10">
        <v>8125</v>
      </c>
      <c r="Q60" s="11">
        <f t="shared" si="0"/>
        <v>365625</v>
      </c>
      <c r="R60" s="11">
        <f>VLOOKUP(B60,'[1]Tranche 1 Actual-2024'!$B$12:$R$152,17,FALSE)</f>
        <v>109687</v>
      </c>
      <c r="S60" s="11"/>
      <c r="T60" s="11">
        <f t="shared" si="1"/>
        <v>109687.5</v>
      </c>
      <c r="U60" s="11"/>
      <c r="V60" s="11">
        <f t="shared" si="2"/>
        <v>109687.5</v>
      </c>
      <c r="W60" s="12">
        <v>109687.5</v>
      </c>
      <c r="X60" s="4" t="s">
        <v>38</v>
      </c>
    </row>
    <row r="61" spans="1:24" x14ac:dyDescent="0.25">
      <c r="A61" s="6">
        <v>59</v>
      </c>
      <c r="B61" s="18" t="s">
        <v>305</v>
      </c>
      <c r="C61" s="7" t="s">
        <v>306</v>
      </c>
      <c r="D61" s="7" t="s">
        <v>81</v>
      </c>
      <c r="E61" s="7" t="s">
        <v>197</v>
      </c>
      <c r="F61" s="7" t="s">
        <v>198</v>
      </c>
      <c r="G61" s="7" t="s">
        <v>64</v>
      </c>
      <c r="H61" s="7" t="s">
        <v>199</v>
      </c>
      <c r="I61" s="7" t="s">
        <v>200</v>
      </c>
      <c r="J61" s="7" t="s">
        <v>303</v>
      </c>
      <c r="K61" s="7" t="s">
        <v>304</v>
      </c>
      <c r="L61" s="7" t="s">
        <v>1</v>
      </c>
      <c r="M61" s="8" t="s">
        <v>103</v>
      </c>
      <c r="N61" s="7" t="s">
        <v>37</v>
      </c>
      <c r="O61" s="9">
        <v>47</v>
      </c>
      <c r="P61" s="10">
        <v>8125</v>
      </c>
      <c r="Q61" s="11">
        <f t="shared" si="0"/>
        <v>381875</v>
      </c>
      <c r="R61" s="11">
        <f>VLOOKUP(B61,'[1]Tranche 1 Actual-2024'!$B$12:$R$152,17,FALSE)</f>
        <v>114562</v>
      </c>
      <c r="S61" s="11"/>
      <c r="T61" s="11">
        <f t="shared" si="1"/>
        <v>114562.5</v>
      </c>
      <c r="U61" s="11"/>
      <c r="V61" s="11">
        <f t="shared" si="2"/>
        <v>114562.5</v>
      </c>
      <c r="W61" s="12">
        <v>114562.5</v>
      </c>
      <c r="X61" s="4" t="s">
        <v>38</v>
      </c>
    </row>
    <row r="62" spans="1:24" x14ac:dyDescent="0.25">
      <c r="A62" s="6">
        <v>60</v>
      </c>
      <c r="B62" s="18" t="s">
        <v>307</v>
      </c>
      <c r="C62" s="7" t="s">
        <v>308</v>
      </c>
      <c r="D62" s="7" t="s">
        <v>28</v>
      </c>
      <c r="E62" s="7" t="s">
        <v>75</v>
      </c>
      <c r="F62" s="7" t="s">
        <v>76</v>
      </c>
      <c r="G62" s="7" t="s">
        <v>31</v>
      </c>
      <c r="H62" s="7" t="s">
        <v>211</v>
      </c>
      <c r="I62" s="7" t="s">
        <v>200</v>
      </c>
      <c r="J62" s="7" t="s">
        <v>309</v>
      </c>
      <c r="K62" s="7" t="s">
        <v>310</v>
      </c>
      <c r="L62" s="7" t="s">
        <v>1</v>
      </c>
      <c r="M62" s="8" t="s">
        <v>36</v>
      </c>
      <c r="N62" s="7" t="s">
        <v>59</v>
      </c>
      <c r="O62" s="9">
        <v>331</v>
      </c>
      <c r="P62" s="10">
        <v>8125</v>
      </c>
      <c r="Q62" s="11">
        <f t="shared" si="0"/>
        <v>2689375</v>
      </c>
      <c r="R62" s="11">
        <f>VLOOKUP(B62,'[1]Tranche 1 Actual-2024'!$B$12:$R$152,17,FALSE)</f>
        <v>806812</v>
      </c>
      <c r="S62" s="11"/>
      <c r="T62" s="11">
        <f t="shared" si="1"/>
        <v>806812.5</v>
      </c>
      <c r="U62" s="11"/>
      <c r="V62" s="11">
        <f t="shared" si="2"/>
        <v>806812.5</v>
      </c>
      <c r="W62" s="12">
        <v>806812.5</v>
      </c>
      <c r="X62" s="4" t="s">
        <v>38</v>
      </c>
    </row>
    <row r="63" spans="1:24" x14ac:dyDescent="0.25">
      <c r="A63" s="6">
        <v>61</v>
      </c>
      <c r="B63" s="18" t="s">
        <v>311</v>
      </c>
      <c r="C63" s="7" t="s">
        <v>312</v>
      </c>
      <c r="D63" s="7" t="s">
        <v>28</v>
      </c>
      <c r="E63" s="7" t="s">
        <v>29</v>
      </c>
      <c r="F63" s="7" t="s">
        <v>30</v>
      </c>
      <c r="G63" s="7" t="s">
        <v>31</v>
      </c>
      <c r="H63" s="7" t="s">
        <v>199</v>
      </c>
      <c r="I63" s="7" t="s">
        <v>200</v>
      </c>
      <c r="J63" s="7" t="s">
        <v>313</v>
      </c>
      <c r="K63" s="7" t="s">
        <v>314</v>
      </c>
      <c r="L63" s="7" t="s">
        <v>1</v>
      </c>
      <c r="M63" s="8" t="s">
        <v>36</v>
      </c>
      <c r="N63" s="7" t="s">
        <v>59</v>
      </c>
      <c r="O63" s="9">
        <v>419</v>
      </c>
      <c r="P63" s="10">
        <v>8125</v>
      </c>
      <c r="Q63" s="11">
        <f t="shared" si="0"/>
        <v>3404375</v>
      </c>
      <c r="R63" s="11">
        <f>VLOOKUP(B63,'[1]Tranche 1 Actual-2024'!$B$12:$R$152,17,FALSE)</f>
        <v>1021312</v>
      </c>
      <c r="S63" s="11"/>
      <c r="T63" s="11">
        <f t="shared" si="1"/>
        <v>1021312.5</v>
      </c>
      <c r="U63" s="11"/>
      <c r="V63" s="11">
        <f t="shared" si="2"/>
        <v>1021312.5</v>
      </c>
      <c r="W63" s="12">
        <v>1021312.5</v>
      </c>
      <c r="X63" s="4" t="s">
        <v>38</v>
      </c>
    </row>
    <row r="64" spans="1:24" x14ac:dyDescent="0.25">
      <c r="A64" s="6">
        <v>62</v>
      </c>
      <c r="B64" s="18" t="s">
        <v>315</v>
      </c>
      <c r="C64" s="7" t="s">
        <v>316</v>
      </c>
      <c r="D64" s="7" t="s">
        <v>28</v>
      </c>
      <c r="E64" s="7" t="s">
        <v>29</v>
      </c>
      <c r="F64" s="7" t="s">
        <v>30</v>
      </c>
      <c r="G64" s="7" t="s">
        <v>31</v>
      </c>
      <c r="H64" s="7" t="s">
        <v>286</v>
      </c>
      <c r="I64" s="7" t="s">
        <v>200</v>
      </c>
      <c r="J64" s="7" t="s">
        <v>317</v>
      </c>
      <c r="K64" s="7" t="s">
        <v>318</v>
      </c>
      <c r="L64" s="7" t="s">
        <v>1</v>
      </c>
      <c r="M64" s="8" t="s">
        <v>36</v>
      </c>
      <c r="N64" s="7" t="s">
        <v>37</v>
      </c>
      <c r="O64" s="9">
        <v>82</v>
      </c>
      <c r="P64" s="10">
        <v>8125</v>
      </c>
      <c r="Q64" s="11">
        <f t="shared" si="0"/>
        <v>666250</v>
      </c>
      <c r="R64" s="11">
        <f>VLOOKUP(B64,'[1]Tranche 1 Actual-2024'!$B$12:$R$152,17,FALSE)</f>
        <v>199875</v>
      </c>
      <c r="S64" s="11">
        <v>0</v>
      </c>
      <c r="T64" s="11">
        <f t="shared" si="1"/>
        <v>199875</v>
      </c>
      <c r="U64" s="11"/>
      <c r="V64" s="11">
        <f t="shared" si="2"/>
        <v>199875</v>
      </c>
      <c r="W64" s="12">
        <v>199875</v>
      </c>
      <c r="X64" s="4" t="s">
        <v>38</v>
      </c>
    </row>
    <row r="65" spans="1:24" x14ac:dyDescent="0.25">
      <c r="A65" s="6">
        <v>63</v>
      </c>
      <c r="B65" s="18" t="s">
        <v>319</v>
      </c>
      <c r="C65" s="7" t="s">
        <v>320</v>
      </c>
      <c r="D65" s="7" t="s">
        <v>81</v>
      </c>
      <c r="E65" s="7" t="s">
        <v>82</v>
      </c>
      <c r="F65" s="7" t="s">
        <v>83</v>
      </c>
      <c r="G65" s="7" t="s">
        <v>31</v>
      </c>
      <c r="H65" s="7" t="s">
        <v>199</v>
      </c>
      <c r="I65" s="7" t="s">
        <v>200</v>
      </c>
      <c r="J65" s="7" t="s">
        <v>321</v>
      </c>
      <c r="K65" s="7" t="s">
        <v>322</v>
      </c>
      <c r="L65" s="7" t="s">
        <v>1</v>
      </c>
      <c r="M65" s="8" t="s">
        <v>36</v>
      </c>
      <c r="N65" s="7" t="s">
        <v>37</v>
      </c>
      <c r="O65" s="9">
        <v>92</v>
      </c>
      <c r="P65" s="10">
        <v>8125</v>
      </c>
      <c r="Q65" s="11">
        <f t="shared" si="0"/>
        <v>747500</v>
      </c>
      <c r="R65" s="11">
        <f>VLOOKUP(B65,'[1]Tranche 1 Actual-2024'!$B$12:$R$152,17,FALSE)</f>
        <v>224250</v>
      </c>
      <c r="S65" s="11"/>
      <c r="T65" s="11">
        <f t="shared" si="1"/>
        <v>224250</v>
      </c>
      <c r="U65" s="11"/>
      <c r="V65" s="11">
        <f t="shared" si="2"/>
        <v>224250</v>
      </c>
      <c r="W65" s="12">
        <v>224250</v>
      </c>
      <c r="X65" s="4" t="s">
        <v>38</v>
      </c>
    </row>
    <row r="66" spans="1:24" x14ac:dyDescent="0.25">
      <c r="A66" s="6">
        <v>64</v>
      </c>
      <c r="B66" s="18" t="s">
        <v>323</v>
      </c>
      <c r="C66" s="7" t="s">
        <v>324</v>
      </c>
      <c r="D66" s="7" t="s">
        <v>28</v>
      </c>
      <c r="E66" s="7" t="s">
        <v>197</v>
      </c>
      <c r="F66" s="7" t="s">
        <v>198</v>
      </c>
      <c r="G66" s="7" t="s">
        <v>64</v>
      </c>
      <c r="H66" s="7" t="s">
        <v>211</v>
      </c>
      <c r="I66" s="7" t="s">
        <v>200</v>
      </c>
      <c r="J66" s="7" t="s">
        <v>325</v>
      </c>
      <c r="K66" s="7" t="s">
        <v>326</v>
      </c>
      <c r="L66" s="7" t="s">
        <v>1</v>
      </c>
      <c r="M66" s="8" t="s">
        <v>36</v>
      </c>
      <c r="N66" s="7" t="s">
        <v>37</v>
      </c>
      <c r="O66" s="9">
        <v>131</v>
      </c>
      <c r="P66" s="10">
        <v>8125</v>
      </c>
      <c r="Q66" s="11">
        <f t="shared" si="0"/>
        <v>1064375</v>
      </c>
      <c r="R66" s="11">
        <f>VLOOKUP(B66,'[1]Tranche 1 Actual-2024'!$B$12:$R$152,17,FALSE)</f>
        <v>319312</v>
      </c>
      <c r="S66" s="11"/>
      <c r="T66" s="11">
        <f t="shared" si="1"/>
        <v>319312.5</v>
      </c>
      <c r="U66" s="11"/>
      <c r="V66" s="11">
        <f t="shared" si="2"/>
        <v>319312.5</v>
      </c>
      <c r="W66" s="12">
        <v>319312.5</v>
      </c>
      <c r="X66" s="4" t="s">
        <v>38</v>
      </c>
    </row>
    <row r="67" spans="1:24" x14ac:dyDescent="0.25">
      <c r="A67" s="6">
        <v>65</v>
      </c>
      <c r="B67" s="18" t="s">
        <v>327</v>
      </c>
      <c r="C67" s="7" t="s">
        <v>328</v>
      </c>
      <c r="D67" s="7" t="s">
        <v>28</v>
      </c>
      <c r="E67" s="7" t="s">
        <v>216</v>
      </c>
      <c r="F67" s="7" t="s">
        <v>217</v>
      </c>
      <c r="G67" s="7" t="s">
        <v>64</v>
      </c>
      <c r="H67" s="7" t="s">
        <v>218</v>
      </c>
      <c r="I67" s="7" t="s">
        <v>219</v>
      </c>
      <c r="J67" s="7" t="s">
        <v>329</v>
      </c>
      <c r="K67" s="7" t="s">
        <v>330</v>
      </c>
      <c r="L67" s="7" t="s">
        <v>1</v>
      </c>
      <c r="M67" s="8" t="s">
        <v>36</v>
      </c>
      <c r="N67" s="7" t="s">
        <v>59</v>
      </c>
      <c r="O67" s="9">
        <v>529</v>
      </c>
      <c r="P67" s="10">
        <v>8125</v>
      </c>
      <c r="Q67" s="11">
        <f t="shared" si="0"/>
        <v>4298125</v>
      </c>
      <c r="R67" s="11">
        <f>VLOOKUP(B67,'[1]Tranche 1 Actual-2024'!$B$12:$R$152,17,FALSE)</f>
        <v>1289437</v>
      </c>
      <c r="S67" s="11"/>
      <c r="T67" s="11">
        <f t="shared" si="1"/>
        <v>1289437.5</v>
      </c>
      <c r="U67" s="11"/>
      <c r="V67" s="11">
        <f t="shared" si="2"/>
        <v>1289437.5</v>
      </c>
      <c r="W67" s="12">
        <v>1289437.5</v>
      </c>
      <c r="X67" s="4" t="s">
        <v>38</v>
      </c>
    </row>
    <row r="68" spans="1:24" x14ac:dyDescent="0.25">
      <c r="A68" s="6">
        <v>66</v>
      </c>
      <c r="B68" s="18" t="s">
        <v>331</v>
      </c>
      <c r="C68" s="7" t="s">
        <v>332</v>
      </c>
      <c r="D68" s="7" t="s">
        <v>28</v>
      </c>
      <c r="E68" s="7" t="s">
        <v>216</v>
      </c>
      <c r="F68" s="7" t="s">
        <v>217</v>
      </c>
      <c r="G68" s="7" t="s">
        <v>64</v>
      </c>
      <c r="H68" s="7" t="s">
        <v>333</v>
      </c>
      <c r="I68" s="7" t="s">
        <v>219</v>
      </c>
      <c r="J68" s="7" t="s">
        <v>334</v>
      </c>
      <c r="K68" s="7" t="s">
        <v>335</v>
      </c>
      <c r="L68" s="7" t="s">
        <v>1</v>
      </c>
      <c r="M68" s="8" t="s">
        <v>36</v>
      </c>
      <c r="N68" s="7" t="s">
        <v>37</v>
      </c>
      <c r="O68" s="9">
        <v>134</v>
      </c>
      <c r="P68" s="10">
        <v>8125</v>
      </c>
      <c r="Q68" s="11">
        <f t="shared" ref="Q68:Q122" si="3">O68*P68</f>
        <v>1088750</v>
      </c>
      <c r="R68" s="11">
        <f>VLOOKUP(B68,'[1]Tranche 1 Actual-2024'!$B$12:$R$152,17,FALSE)</f>
        <v>326625</v>
      </c>
      <c r="S68" s="11"/>
      <c r="T68" s="11">
        <f t="shared" ref="T68:T122" si="4">Q68*30%</f>
        <v>326625</v>
      </c>
      <c r="U68" s="11"/>
      <c r="V68" s="11">
        <f t="shared" ref="V68:V122" si="5">S68+T68-U68</f>
        <v>326625</v>
      </c>
      <c r="W68" s="12">
        <v>326625</v>
      </c>
      <c r="X68" s="4" t="s">
        <v>38</v>
      </c>
    </row>
    <row r="69" spans="1:24" x14ac:dyDescent="0.25">
      <c r="A69" s="6">
        <v>67</v>
      </c>
      <c r="B69" s="18" t="s">
        <v>336</v>
      </c>
      <c r="C69" s="7" t="s">
        <v>337</v>
      </c>
      <c r="D69" s="7" t="s">
        <v>81</v>
      </c>
      <c r="E69" s="7" t="s">
        <v>82</v>
      </c>
      <c r="F69" s="7" t="s">
        <v>83</v>
      </c>
      <c r="G69" s="7" t="s">
        <v>31</v>
      </c>
      <c r="H69" s="7" t="s">
        <v>249</v>
      </c>
      <c r="I69" s="7" t="s">
        <v>219</v>
      </c>
      <c r="J69" s="7" t="s">
        <v>338</v>
      </c>
      <c r="K69" s="7" t="s">
        <v>339</v>
      </c>
      <c r="L69" s="7" t="s">
        <v>1</v>
      </c>
      <c r="M69" s="8" t="s">
        <v>36</v>
      </c>
      <c r="N69" s="7" t="s">
        <v>37</v>
      </c>
      <c r="O69" s="9">
        <v>140</v>
      </c>
      <c r="P69" s="10">
        <v>8125</v>
      </c>
      <c r="Q69" s="11">
        <f t="shared" si="3"/>
        <v>1137500</v>
      </c>
      <c r="R69" s="11">
        <f>VLOOKUP(B69,'[1]Tranche 1 Actual-2024'!$B$12:$R$152,17,FALSE)</f>
        <v>341250</v>
      </c>
      <c r="S69" s="11"/>
      <c r="T69" s="11">
        <f t="shared" si="4"/>
        <v>341250</v>
      </c>
      <c r="U69" s="11"/>
      <c r="V69" s="11">
        <f t="shared" si="5"/>
        <v>341250</v>
      </c>
      <c r="W69" s="12">
        <v>341250</v>
      </c>
      <c r="X69" s="4" t="s">
        <v>38</v>
      </c>
    </row>
    <row r="70" spans="1:24" x14ac:dyDescent="0.25">
      <c r="A70" s="6">
        <v>68</v>
      </c>
      <c r="B70" s="18" t="s">
        <v>340</v>
      </c>
      <c r="C70" s="7" t="s">
        <v>341</v>
      </c>
      <c r="D70" s="7" t="s">
        <v>28</v>
      </c>
      <c r="E70" s="7" t="s">
        <v>216</v>
      </c>
      <c r="F70" s="7" t="s">
        <v>217</v>
      </c>
      <c r="G70" s="7" t="s">
        <v>64</v>
      </c>
      <c r="H70" s="7" t="s">
        <v>218</v>
      </c>
      <c r="I70" s="7" t="s">
        <v>219</v>
      </c>
      <c r="J70" s="7" t="s">
        <v>342</v>
      </c>
      <c r="K70" s="7" t="s">
        <v>343</v>
      </c>
      <c r="L70" s="7" t="s">
        <v>1</v>
      </c>
      <c r="M70" s="8" t="s">
        <v>36</v>
      </c>
      <c r="N70" s="7" t="s">
        <v>37</v>
      </c>
      <c r="O70" s="9">
        <v>214</v>
      </c>
      <c r="P70" s="10">
        <v>8125</v>
      </c>
      <c r="Q70" s="11">
        <f t="shared" si="3"/>
        <v>1738750</v>
      </c>
      <c r="R70" s="11">
        <f>VLOOKUP(B70,'[1]Tranche 1 Actual-2024'!$B$12:$R$152,17,FALSE)</f>
        <v>521625</v>
      </c>
      <c r="S70" s="11"/>
      <c r="T70" s="11">
        <f t="shared" si="4"/>
        <v>521625</v>
      </c>
      <c r="U70" s="11"/>
      <c r="V70" s="11">
        <f t="shared" si="5"/>
        <v>521625</v>
      </c>
      <c r="W70" s="12">
        <v>521625</v>
      </c>
      <c r="X70" s="4" t="s">
        <v>38</v>
      </c>
    </row>
    <row r="71" spans="1:24" x14ac:dyDescent="0.25">
      <c r="A71" s="6">
        <v>69</v>
      </c>
      <c r="B71" s="18" t="s">
        <v>344</v>
      </c>
      <c r="C71" s="7" t="s">
        <v>345</v>
      </c>
      <c r="D71" s="7" t="s">
        <v>28</v>
      </c>
      <c r="E71" s="7" t="s">
        <v>187</v>
      </c>
      <c r="F71" s="7" t="s">
        <v>188</v>
      </c>
      <c r="G71" s="7" t="s">
        <v>31</v>
      </c>
      <c r="H71" s="7" t="s">
        <v>218</v>
      </c>
      <c r="I71" s="7" t="s">
        <v>219</v>
      </c>
      <c r="J71" s="7" t="s">
        <v>346</v>
      </c>
      <c r="K71" s="7" t="s">
        <v>347</v>
      </c>
      <c r="L71" s="7" t="s">
        <v>1</v>
      </c>
      <c r="M71" s="8" t="s">
        <v>36</v>
      </c>
      <c r="N71" s="7" t="s">
        <v>37</v>
      </c>
      <c r="O71" s="9">
        <v>218</v>
      </c>
      <c r="P71" s="10">
        <v>8125</v>
      </c>
      <c r="Q71" s="11">
        <f t="shared" si="3"/>
        <v>1771250</v>
      </c>
      <c r="R71" s="11">
        <f>VLOOKUP(B71,'[1]Tranche 1 Actual-2024'!$B$12:$R$152,17,FALSE)</f>
        <v>531375</v>
      </c>
      <c r="S71" s="11"/>
      <c r="T71" s="11">
        <f t="shared" si="4"/>
        <v>531375</v>
      </c>
      <c r="U71" s="11"/>
      <c r="V71" s="11">
        <f t="shared" si="5"/>
        <v>531375</v>
      </c>
      <c r="W71" s="12">
        <v>531375</v>
      </c>
      <c r="X71" s="4" t="s">
        <v>38</v>
      </c>
    </row>
    <row r="72" spans="1:24" x14ac:dyDescent="0.25">
      <c r="A72" s="6">
        <v>70</v>
      </c>
      <c r="B72" s="18" t="s">
        <v>348</v>
      </c>
      <c r="C72" s="7" t="s">
        <v>349</v>
      </c>
      <c r="D72" s="7" t="s">
        <v>81</v>
      </c>
      <c r="E72" s="7" t="s">
        <v>82</v>
      </c>
      <c r="F72" s="7" t="s">
        <v>83</v>
      </c>
      <c r="G72" s="7" t="s">
        <v>31</v>
      </c>
      <c r="H72" s="7" t="s">
        <v>218</v>
      </c>
      <c r="I72" s="7" t="s">
        <v>219</v>
      </c>
      <c r="J72" s="7" t="s">
        <v>350</v>
      </c>
      <c r="K72" s="7" t="s">
        <v>351</v>
      </c>
      <c r="L72" s="7" t="s">
        <v>1</v>
      </c>
      <c r="M72" s="8" t="s">
        <v>36</v>
      </c>
      <c r="N72" s="7" t="s">
        <v>37</v>
      </c>
      <c r="O72" s="9">
        <v>146</v>
      </c>
      <c r="P72" s="10">
        <v>8125</v>
      </c>
      <c r="Q72" s="11">
        <f t="shared" si="3"/>
        <v>1186250</v>
      </c>
      <c r="R72" s="11">
        <f>VLOOKUP(B72,'[1]Tranche 1 Actual-2024'!$B$12:$R$152,17,FALSE)</f>
        <v>355875</v>
      </c>
      <c r="S72" s="11"/>
      <c r="T72" s="11">
        <f t="shared" si="4"/>
        <v>355875</v>
      </c>
      <c r="U72" s="11"/>
      <c r="V72" s="11">
        <f t="shared" si="5"/>
        <v>355875</v>
      </c>
      <c r="W72" s="12">
        <v>355875</v>
      </c>
      <c r="X72" s="4" t="s">
        <v>38</v>
      </c>
    </row>
    <row r="73" spans="1:24" x14ac:dyDescent="0.25">
      <c r="A73" s="6">
        <v>71</v>
      </c>
      <c r="B73" s="18" t="s">
        <v>352</v>
      </c>
      <c r="C73" s="7" t="s">
        <v>353</v>
      </c>
      <c r="D73" s="7" t="s">
        <v>28</v>
      </c>
      <c r="E73" s="7" t="s">
        <v>187</v>
      </c>
      <c r="F73" s="7" t="s">
        <v>188</v>
      </c>
      <c r="G73" s="7" t="s">
        <v>31</v>
      </c>
      <c r="H73" s="7" t="s">
        <v>232</v>
      </c>
      <c r="I73" s="7" t="s">
        <v>219</v>
      </c>
      <c r="J73" s="7" t="s">
        <v>354</v>
      </c>
      <c r="K73" s="7" t="s">
        <v>355</v>
      </c>
      <c r="L73" s="7" t="s">
        <v>1</v>
      </c>
      <c r="M73" s="8" t="s">
        <v>36</v>
      </c>
      <c r="N73" s="7" t="s">
        <v>37</v>
      </c>
      <c r="O73" s="9">
        <v>107</v>
      </c>
      <c r="P73" s="10">
        <v>8125</v>
      </c>
      <c r="Q73" s="11">
        <f t="shared" si="3"/>
        <v>869375</v>
      </c>
      <c r="R73" s="11">
        <f>VLOOKUP(B73,'[1]Tranche 1 Actual-2024'!$B$12:$R$152,17,FALSE)</f>
        <v>260812</v>
      </c>
      <c r="S73" s="11"/>
      <c r="T73" s="11">
        <f t="shared" si="4"/>
        <v>260812.5</v>
      </c>
      <c r="U73" s="11"/>
      <c r="V73" s="11">
        <f t="shared" si="5"/>
        <v>260812.5</v>
      </c>
      <c r="W73" s="12">
        <v>260812.5</v>
      </c>
      <c r="X73" s="4" t="s">
        <v>38</v>
      </c>
    </row>
    <row r="74" spans="1:24" x14ac:dyDescent="0.25">
      <c r="A74" s="6">
        <v>72</v>
      </c>
      <c r="B74" s="18" t="s">
        <v>356</v>
      </c>
      <c r="C74" s="7" t="s">
        <v>357</v>
      </c>
      <c r="D74" s="7" t="s">
        <v>81</v>
      </c>
      <c r="E74" s="7" t="s">
        <v>82</v>
      </c>
      <c r="F74" s="7" t="s">
        <v>83</v>
      </c>
      <c r="G74" s="7" t="s">
        <v>31</v>
      </c>
      <c r="H74" s="7" t="s">
        <v>218</v>
      </c>
      <c r="I74" s="7" t="s">
        <v>219</v>
      </c>
      <c r="J74" s="7" t="s">
        <v>358</v>
      </c>
      <c r="K74" s="7" t="s">
        <v>359</v>
      </c>
      <c r="L74" s="7" t="s">
        <v>1</v>
      </c>
      <c r="M74" s="8" t="s">
        <v>36</v>
      </c>
      <c r="N74" s="7" t="s">
        <v>37</v>
      </c>
      <c r="O74" s="9">
        <v>104</v>
      </c>
      <c r="P74" s="10">
        <v>8125</v>
      </c>
      <c r="Q74" s="11">
        <f t="shared" si="3"/>
        <v>845000</v>
      </c>
      <c r="R74" s="11">
        <f>VLOOKUP(B74,'[1]Tranche 1 Actual-2024'!$B$12:$R$152,17,FALSE)</f>
        <v>253500</v>
      </c>
      <c r="S74" s="11"/>
      <c r="T74" s="11">
        <f t="shared" si="4"/>
        <v>253500</v>
      </c>
      <c r="U74" s="11"/>
      <c r="V74" s="11">
        <f t="shared" si="5"/>
        <v>253500</v>
      </c>
      <c r="W74" s="12">
        <v>253500</v>
      </c>
      <c r="X74" s="4" t="s">
        <v>38</v>
      </c>
    </row>
    <row r="75" spans="1:24" x14ac:dyDescent="0.25">
      <c r="A75" s="6">
        <v>73</v>
      </c>
      <c r="B75" s="18" t="s">
        <v>360</v>
      </c>
      <c r="C75" s="7" t="s">
        <v>361</v>
      </c>
      <c r="D75" s="7" t="s">
        <v>28</v>
      </c>
      <c r="E75" s="7"/>
      <c r="F75" s="7"/>
      <c r="G75" s="7"/>
      <c r="H75" s="7" t="s">
        <v>249</v>
      </c>
      <c r="I75" s="7" t="s">
        <v>219</v>
      </c>
      <c r="J75" s="7" t="s">
        <v>362</v>
      </c>
      <c r="K75" s="7" t="s">
        <v>363</v>
      </c>
      <c r="L75" s="7" t="s">
        <v>44</v>
      </c>
      <c r="M75" s="8" t="s">
        <v>36</v>
      </c>
      <c r="N75" s="7" t="s">
        <v>45</v>
      </c>
      <c r="O75" s="9">
        <v>126</v>
      </c>
      <c r="P75" s="10">
        <v>8125</v>
      </c>
      <c r="Q75" s="11">
        <f t="shared" si="3"/>
        <v>1023750</v>
      </c>
      <c r="R75" s="11">
        <f>VLOOKUP(B75,'[1]Tranche 1 Actual-2024'!$B$12:$R$152,17,FALSE)</f>
        <v>307125</v>
      </c>
      <c r="S75" s="11"/>
      <c r="T75" s="11">
        <f t="shared" si="4"/>
        <v>307125</v>
      </c>
      <c r="U75" s="11"/>
      <c r="V75" s="11">
        <f t="shared" si="5"/>
        <v>307125</v>
      </c>
      <c r="W75" s="12">
        <v>307125</v>
      </c>
      <c r="X75" s="4" t="s">
        <v>38</v>
      </c>
    </row>
    <row r="76" spans="1:24" x14ac:dyDescent="0.25">
      <c r="A76" s="6">
        <v>74</v>
      </c>
      <c r="B76" s="18" t="s">
        <v>364</v>
      </c>
      <c r="C76" s="7" t="s">
        <v>365</v>
      </c>
      <c r="D76" s="7" t="s">
        <v>28</v>
      </c>
      <c r="E76" s="7" t="s">
        <v>366</v>
      </c>
      <c r="F76" s="7" t="s">
        <v>367</v>
      </c>
      <c r="G76" s="7" t="s">
        <v>64</v>
      </c>
      <c r="H76" s="7" t="s">
        <v>368</v>
      </c>
      <c r="I76" s="7" t="s">
        <v>369</v>
      </c>
      <c r="J76" s="7" t="s">
        <v>370</v>
      </c>
      <c r="K76" s="7" t="s">
        <v>371</v>
      </c>
      <c r="L76" s="7" t="s">
        <v>44</v>
      </c>
      <c r="M76" s="8" t="s">
        <v>36</v>
      </c>
      <c r="N76" s="7" t="s">
        <v>45</v>
      </c>
      <c r="O76" s="9">
        <v>91</v>
      </c>
      <c r="P76" s="10">
        <v>8125</v>
      </c>
      <c r="Q76" s="11">
        <f t="shared" si="3"/>
        <v>739375</v>
      </c>
      <c r="R76" s="11">
        <f>VLOOKUP(B76,'[1]Tranche 1 Actual-2024'!$B$12:$R$152,17,FALSE)</f>
        <v>221812</v>
      </c>
      <c r="S76" s="11"/>
      <c r="T76" s="11">
        <f t="shared" si="4"/>
        <v>221812.5</v>
      </c>
      <c r="U76" s="11"/>
      <c r="V76" s="11">
        <f t="shared" si="5"/>
        <v>221812.5</v>
      </c>
      <c r="W76" s="12">
        <v>221812.5</v>
      </c>
      <c r="X76" s="4" t="s">
        <v>38</v>
      </c>
    </row>
    <row r="77" spans="1:24" x14ac:dyDescent="0.25">
      <c r="A77" s="6">
        <v>75</v>
      </c>
      <c r="B77" s="18" t="s">
        <v>372</v>
      </c>
      <c r="C77" s="7" t="s">
        <v>373</v>
      </c>
      <c r="D77" s="7" t="s">
        <v>81</v>
      </c>
      <c r="E77" s="7" t="s">
        <v>82</v>
      </c>
      <c r="F77" s="7" t="s">
        <v>83</v>
      </c>
      <c r="G77" s="7" t="s">
        <v>31</v>
      </c>
      <c r="H77" s="7" t="s">
        <v>374</v>
      </c>
      <c r="I77" s="7" t="s">
        <v>369</v>
      </c>
      <c r="J77" s="7" t="s">
        <v>375</v>
      </c>
      <c r="K77" s="7" t="s">
        <v>376</v>
      </c>
      <c r="L77" s="7" t="s">
        <v>44</v>
      </c>
      <c r="M77" s="8" t="s">
        <v>36</v>
      </c>
      <c r="N77" s="7" t="s">
        <v>45</v>
      </c>
      <c r="O77" s="9">
        <v>160</v>
      </c>
      <c r="P77" s="10">
        <v>8125</v>
      </c>
      <c r="Q77" s="11">
        <f t="shared" si="3"/>
        <v>1300000</v>
      </c>
      <c r="R77" s="11">
        <f>VLOOKUP(B77,'[1]Tranche 1 Actual-2024'!$B$12:$R$152,17,FALSE)</f>
        <v>390000</v>
      </c>
      <c r="S77" s="11"/>
      <c r="T77" s="11">
        <f t="shared" si="4"/>
        <v>390000</v>
      </c>
      <c r="U77" s="11"/>
      <c r="V77" s="11">
        <f t="shared" si="5"/>
        <v>390000</v>
      </c>
      <c r="W77" s="12">
        <v>390000</v>
      </c>
      <c r="X77" s="4" t="s">
        <v>38</v>
      </c>
    </row>
    <row r="78" spans="1:24" x14ac:dyDescent="0.25">
      <c r="A78" s="6">
        <v>76</v>
      </c>
      <c r="B78" s="18" t="s">
        <v>377</v>
      </c>
      <c r="C78" s="7" t="s">
        <v>378</v>
      </c>
      <c r="D78" s="7" t="s">
        <v>81</v>
      </c>
      <c r="E78" s="7" t="s">
        <v>366</v>
      </c>
      <c r="F78" s="7" t="s">
        <v>367</v>
      </c>
      <c r="G78" s="7" t="s">
        <v>64</v>
      </c>
      <c r="H78" s="7" t="s">
        <v>368</v>
      </c>
      <c r="I78" s="7" t="s">
        <v>369</v>
      </c>
      <c r="J78" s="7" t="s">
        <v>379</v>
      </c>
      <c r="K78" s="7" t="s">
        <v>380</v>
      </c>
      <c r="L78" s="7" t="s">
        <v>44</v>
      </c>
      <c r="M78" s="8" t="s">
        <v>36</v>
      </c>
      <c r="N78" s="7" t="s">
        <v>45</v>
      </c>
      <c r="O78" s="9">
        <v>42</v>
      </c>
      <c r="P78" s="10">
        <v>8125</v>
      </c>
      <c r="Q78" s="11">
        <f t="shared" si="3"/>
        <v>341250</v>
      </c>
      <c r="R78" s="11">
        <f>VLOOKUP(B78,'[1]Tranche 1 Actual-2024'!$B$12:$R$152,17,FALSE)</f>
        <v>102375</v>
      </c>
      <c r="S78" s="11"/>
      <c r="T78" s="11">
        <f t="shared" si="4"/>
        <v>102375</v>
      </c>
      <c r="U78" s="11"/>
      <c r="V78" s="11">
        <f t="shared" si="5"/>
        <v>102375</v>
      </c>
      <c r="W78" s="12">
        <v>102375</v>
      </c>
      <c r="X78" s="4" t="s">
        <v>38</v>
      </c>
    </row>
    <row r="79" spans="1:24" x14ac:dyDescent="0.25">
      <c r="A79" s="6">
        <v>77</v>
      </c>
      <c r="B79" s="18" t="s">
        <v>381</v>
      </c>
      <c r="C79" s="7" t="s">
        <v>382</v>
      </c>
      <c r="D79" s="7" t="s">
        <v>81</v>
      </c>
      <c r="E79" s="7" t="s">
        <v>366</v>
      </c>
      <c r="F79" s="7" t="s">
        <v>367</v>
      </c>
      <c r="G79" s="7" t="s">
        <v>64</v>
      </c>
      <c r="H79" s="7" t="s">
        <v>368</v>
      </c>
      <c r="I79" s="7" t="s">
        <v>369</v>
      </c>
      <c r="J79" s="7" t="s">
        <v>383</v>
      </c>
      <c r="K79" s="7" t="s">
        <v>384</v>
      </c>
      <c r="L79" s="7" t="s">
        <v>1</v>
      </c>
      <c r="M79" s="8" t="s">
        <v>103</v>
      </c>
      <c r="N79" s="7" t="s">
        <v>37</v>
      </c>
      <c r="O79" s="9">
        <v>136</v>
      </c>
      <c r="P79" s="10">
        <v>8125</v>
      </c>
      <c r="Q79" s="11">
        <f t="shared" si="3"/>
        <v>1105000</v>
      </c>
      <c r="R79" s="11">
        <f>VLOOKUP(B79,'[1]Tranche 1 Actual-2024'!$B$12:$R$152,17,FALSE)</f>
        <v>331500</v>
      </c>
      <c r="S79" s="11"/>
      <c r="T79" s="11">
        <f t="shared" si="4"/>
        <v>331500</v>
      </c>
      <c r="U79" s="11"/>
      <c r="V79" s="11">
        <f t="shared" si="5"/>
        <v>331500</v>
      </c>
      <c r="W79" s="12">
        <v>331500</v>
      </c>
      <c r="X79" s="4" t="s">
        <v>38</v>
      </c>
    </row>
    <row r="80" spans="1:24" x14ac:dyDescent="0.25">
      <c r="A80" s="6">
        <v>78</v>
      </c>
      <c r="B80" s="18" t="s">
        <v>385</v>
      </c>
      <c r="C80" s="7" t="s">
        <v>386</v>
      </c>
      <c r="D80" s="7" t="s">
        <v>28</v>
      </c>
      <c r="E80" s="7" t="s">
        <v>366</v>
      </c>
      <c r="F80" s="7" t="s">
        <v>367</v>
      </c>
      <c r="G80" s="7" t="s">
        <v>64</v>
      </c>
      <c r="H80" s="7" t="s">
        <v>374</v>
      </c>
      <c r="I80" s="7" t="s">
        <v>369</v>
      </c>
      <c r="J80" s="7" t="s">
        <v>387</v>
      </c>
      <c r="K80" s="7" t="s">
        <v>388</v>
      </c>
      <c r="L80" s="7" t="s">
        <v>1</v>
      </c>
      <c r="M80" s="8" t="s">
        <v>36</v>
      </c>
      <c r="N80" s="7" t="s">
        <v>59</v>
      </c>
      <c r="O80" s="9">
        <v>562</v>
      </c>
      <c r="P80" s="10">
        <v>8125</v>
      </c>
      <c r="Q80" s="11">
        <f t="shared" si="3"/>
        <v>4566250</v>
      </c>
      <c r="R80" s="11">
        <f>VLOOKUP(B80,'[1]Tranche 1 Actual-2024'!$B$12:$R$152,17,FALSE)</f>
        <v>1369875</v>
      </c>
      <c r="S80" s="11"/>
      <c r="T80" s="11">
        <f t="shared" si="4"/>
        <v>1369875</v>
      </c>
      <c r="U80" s="11"/>
      <c r="V80" s="11">
        <f t="shared" si="5"/>
        <v>1369875</v>
      </c>
      <c r="W80" s="12">
        <v>1369875</v>
      </c>
      <c r="X80" s="4" t="s">
        <v>38</v>
      </c>
    </row>
    <row r="81" spans="1:24" x14ac:dyDescent="0.25">
      <c r="A81" s="6">
        <v>79</v>
      </c>
      <c r="B81" s="18" t="s">
        <v>389</v>
      </c>
      <c r="C81" s="7" t="s">
        <v>390</v>
      </c>
      <c r="D81" s="7" t="s">
        <v>81</v>
      </c>
      <c r="E81" s="7" t="s">
        <v>366</v>
      </c>
      <c r="F81" s="7" t="s">
        <v>367</v>
      </c>
      <c r="G81" s="7" t="s">
        <v>64</v>
      </c>
      <c r="H81" s="7" t="s">
        <v>374</v>
      </c>
      <c r="I81" s="7" t="s">
        <v>369</v>
      </c>
      <c r="J81" s="7" t="s">
        <v>391</v>
      </c>
      <c r="K81" s="7" t="s">
        <v>392</v>
      </c>
      <c r="L81" s="7" t="s">
        <v>1</v>
      </c>
      <c r="M81" s="8" t="s">
        <v>103</v>
      </c>
      <c r="N81" s="7" t="s">
        <v>37</v>
      </c>
      <c r="O81" s="9">
        <v>79</v>
      </c>
      <c r="P81" s="10">
        <v>8125</v>
      </c>
      <c r="Q81" s="11">
        <f t="shared" si="3"/>
        <v>641875</v>
      </c>
      <c r="R81" s="11">
        <f>VLOOKUP(B81,'[1]Tranche 1 Actual-2024'!$B$12:$R$152,17,FALSE)</f>
        <v>192562</v>
      </c>
      <c r="S81" s="11"/>
      <c r="T81" s="11">
        <f t="shared" si="4"/>
        <v>192562.5</v>
      </c>
      <c r="U81" s="11"/>
      <c r="V81" s="11">
        <f t="shared" si="5"/>
        <v>192562.5</v>
      </c>
      <c r="W81" s="12">
        <v>192562.5</v>
      </c>
      <c r="X81" s="4" t="s">
        <v>38</v>
      </c>
    </row>
    <row r="82" spans="1:24" x14ac:dyDescent="0.25">
      <c r="A82" s="6">
        <v>80</v>
      </c>
      <c r="B82" s="18" t="s">
        <v>393</v>
      </c>
      <c r="C82" s="7" t="s">
        <v>394</v>
      </c>
      <c r="D82" s="7" t="s">
        <v>81</v>
      </c>
      <c r="E82" s="7" t="s">
        <v>366</v>
      </c>
      <c r="F82" s="7" t="s">
        <v>367</v>
      </c>
      <c r="G82" s="7" t="s">
        <v>64</v>
      </c>
      <c r="H82" s="7" t="s">
        <v>374</v>
      </c>
      <c r="I82" s="7" t="s">
        <v>369</v>
      </c>
      <c r="J82" s="7" t="s">
        <v>395</v>
      </c>
      <c r="K82" s="7" t="s">
        <v>396</v>
      </c>
      <c r="L82" s="7" t="s">
        <v>1</v>
      </c>
      <c r="M82" s="8" t="s">
        <v>103</v>
      </c>
      <c r="N82" s="7" t="s">
        <v>37</v>
      </c>
      <c r="O82" s="9">
        <v>300</v>
      </c>
      <c r="P82" s="10">
        <v>8125</v>
      </c>
      <c r="Q82" s="11">
        <f t="shared" si="3"/>
        <v>2437500</v>
      </c>
      <c r="R82" s="11">
        <f>VLOOKUP(B82,'[1]Tranche 1 Actual-2024'!$B$12:$R$152,17,FALSE)</f>
        <v>731250</v>
      </c>
      <c r="S82" s="11"/>
      <c r="T82" s="11">
        <f t="shared" si="4"/>
        <v>731250</v>
      </c>
      <c r="U82" s="11"/>
      <c r="V82" s="11">
        <f t="shared" si="5"/>
        <v>731250</v>
      </c>
      <c r="W82" s="12">
        <v>731250</v>
      </c>
      <c r="X82" s="4" t="s">
        <v>38</v>
      </c>
    </row>
    <row r="83" spans="1:24" x14ac:dyDescent="0.25">
      <c r="A83" s="6">
        <v>81</v>
      </c>
      <c r="B83" s="18" t="s">
        <v>397</v>
      </c>
      <c r="C83" s="7" t="s">
        <v>398</v>
      </c>
      <c r="D83" s="7" t="s">
        <v>28</v>
      </c>
      <c r="E83" s="7" t="s">
        <v>366</v>
      </c>
      <c r="F83" s="7" t="s">
        <v>367</v>
      </c>
      <c r="G83" s="7" t="s">
        <v>64</v>
      </c>
      <c r="H83" s="7" t="s">
        <v>374</v>
      </c>
      <c r="I83" s="7" t="s">
        <v>369</v>
      </c>
      <c r="J83" s="7" t="s">
        <v>399</v>
      </c>
      <c r="K83" s="7" t="s">
        <v>400</v>
      </c>
      <c r="L83" s="7" t="s">
        <v>44</v>
      </c>
      <c r="M83" s="8" t="s">
        <v>36</v>
      </c>
      <c r="N83" s="7" t="s">
        <v>45</v>
      </c>
      <c r="O83" s="9">
        <v>61</v>
      </c>
      <c r="P83" s="10">
        <v>8125</v>
      </c>
      <c r="Q83" s="11">
        <f t="shared" si="3"/>
        <v>495625</v>
      </c>
      <c r="R83" s="11">
        <f>VLOOKUP(B83,'[1]Tranche 1 Actual-2024'!$B$12:$R$152,17,FALSE)</f>
        <v>148687</v>
      </c>
      <c r="S83" s="11"/>
      <c r="T83" s="11">
        <f t="shared" si="4"/>
        <v>148687.5</v>
      </c>
      <c r="U83" s="11"/>
      <c r="V83" s="11">
        <f t="shared" si="5"/>
        <v>148687.5</v>
      </c>
      <c r="W83" s="12">
        <v>148687.5</v>
      </c>
      <c r="X83" s="4" t="s">
        <v>38</v>
      </c>
    </row>
    <row r="84" spans="1:24" x14ac:dyDescent="0.25">
      <c r="A84" s="6">
        <v>82</v>
      </c>
      <c r="B84" s="18" t="s">
        <v>401</v>
      </c>
      <c r="C84" s="7" t="s">
        <v>402</v>
      </c>
      <c r="D84" s="7" t="s">
        <v>28</v>
      </c>
      <c r="E84" s="7" t="s">
        <v>366</v>
      </c>
      <c r="F84" s="7" t="s">
        <v>367</v>
      </c>
      <c r="G84" s="7" t="s">
        <v>64</v>
      </c>
      <c r="H84" s="7" t="s">
        <v>403</v>
      </c>
      <c r="I84" s="7" t="s">
        <v>369</v>
      </c>
      <c r="J84" s="7" t="s">
        <v>404</v>
      </c>
      <c r="K84" s="7" t="s">
        <v>405</v>
      </c>
      <c r="L84" s="7" t="s">
        <v>1</v>
      </c>
      <c r="M84" s="8" t="s">
        <v>103</v>
      </c>
      <c r="N84" s="7" t="s">
        <v>37</v>
      </c>
      <c r="O84" s="9">
        <v>161</v>
      </c>
      <c r="P84" s="10">
        <v>8125</v>
      </c>
      <c r="Q84" s="11">
        <f t="shared" si="3"/>
        <v>1308125</v>
      </c>
      <c r="R84" s="11">
        <f>VLOOKUP(B84,'[1]Tranche 1 Actual-2024'!$B$12:$R$152,17,FALSE)</f>
        <v>392437</v>
      </c>
      <c r="S84" s="11"/>
      <c r="T84" s="11">
        <f t="shared" si="4"/>
        <v>392437.5</v>
      </c>
      <c r="U84" s="11"/>
      <c r="V84" s="11">
        <f t="shared" si="5"/>
        <v>392437.5</v>
      </c>
      <c r="W84" s="12">
        <v>392437.5</v>
      </c>
      <c r="X84" s="4" t="s">
        <v>38</v>
      </c>
    </row>
    <row r="85" spans="1:24" x14ac:dyDescent="0.25">
      <c r="A85" s="6">
        <v>83</v>
      </c>
      <c r="B85" s="18" t="s">
        <v>406</v>
      </c>
      <c r="C85" s="7" t="s">
        <v>407</v>
      </c>
      <c r="D85" s="7" t="s">
        <v>28</v>
      </c>
      <c r="E85" s="7" t="s">
        <v>53</v>
      </c>
      <c r="F85" s="7" t="s">
        <v>54</v>
      </c>
      <c r="G85" s="7" t="s">
        <v>31</v>
      </c>
      <c r="H85" s="7" t="s">
        <v>374</v>
      </c>
      <c r="I85" s="7" t="s">
        <v>369</v>
      </c>
      <c r="J85" s="7" t="s">
        <v>408</v>
      </c>
      <c r="K85" s="7" t="s">
        <v>409</v>
      </c>
      <c r="L85" s="7" t="s">
        <v>1</v>
      </c>
      <c r="M85" s="8" t="s">
        <v>36</v>
      </c>
      <c r="N85" s="7" t="s">
        <v>59</v>
      </c>
      <c r="O85" s="9">
        <v>529</v>
      </c>
      <c r="P85" s="10">
        <v>8125</v>
      </c>
      <c r="Q85" s="11">
        <f t="shared" si="3"/>
        <v>4298125</v>
      </c>
      <c r="R85" s="11">
        <f>VLOOKUP(B85,'[1]Tranche 1 Actual-2024'!$B$12:$R$152,17,FALSE)</f>
        <v>1289437</v>
      </c>
      <c r="S85" s="11"/>
      <c r="T85" s="11">
        <f t="shared" si="4"/>
        <v>1289437.5</v>
      </c>
      <c r="U85" s="11"/>
      <c r="V85" s="11">
        <f t="shared" si="5"/>
        <v>1289437.5</v>
      </c>
      <c r="W85" s="12">
        <v>1289437.5</v>
      </c>
      <c r="X85" s="4" t="s">
        <v>38</v>
      </c>
    </row>
    <row r="86" spans="1:24" x14ac:dyDescent="0.25">
      <c r="A86" s="6">
        <v>84</v>
      </c>
      <c r="B86" s="18" t="s">
        <v>410</v>
      </c>
      <c r="C86" s="7" t="s">
        <v>411</v>
      </c>
      <c r="D86" s="7" t="s">
        <v>28</v>
      </c>
      <c r="E86" s="7" t="s">
        <v>366</v>
      </c>
      <c r="F86" s="7" t="s">
        <v>367</v>
      </c>
      <c r="G86" s="7" t="s">
        <v>64</v>
      </c>
      <c r="H86" s="7" t="s">
        <v>368</v>
      </c>
      <c r="I86" s="7" t="s">
        <v>369</v>
      </c>
      <c r="J86" s="7" t="s">
        <v>412</v>
      </c>
      <c r="K86" s="7" t="s">
        <v>413</v>
      </c>
      <c r="L86" s="7" t="s">
        <v>1</v>
      </c>
      <c r="M86" s="8" t="s">
        <v>36</v>
      </c>
      <c r="N86" s="7" t="s">
        <v>59</v>
      </c>
      <c r="O86" s="9">
        <v>207</v>
      </c>
      <c r="P86" s="10">
        <v>8125</v>
      </c>
      <c r="Q86" s="11">
        <f t="shared" si="3"/>
        <v>1681875</v>
      </c>
      <c r="R86" s="11">
        <f>VLOOKUP(B86,'[1]Tranche 1 Actual-2024'!$B$12:$R$152,17,FALSE)</f>
        <v>504562</v>
      </c>
      <c r="S86" s="11"/>
      <c r="T86" s="11">
        <f t="shared" si="4"/>
        <v>504562.5</v>
      </c>
      <c r="U86" s="11"/>
      <c r="V86" s="11">
        <f t="shared" si="5"/>
        <v>504562.5</v>
      </c>
      <c r="W86" s="12">
        <v>504562.5</v>
      </c>
      <c r="X86" s="4" t="s">
        <v>38</v>
      </c>
    </row>
    <row r="87" spans="1:24" x14ac:dyDescent="0.25">
      <c r="A87" s="6">
        <v>85</v>
      </c>
      <c r="B87" s="18" t="s">
        <v>414</v>
      </c>
      <c r="C87" s="7" t="s">
        <v>415</v>
      </c>
      <c r="D87" s="7" t="s">
        <v>81</v>
      </c>
      <c r="E87" s="7" t="s">
        <v>366</v>
      </c>
      <c r="F87" s="7" t="s">
        <v>367</v>
      </c>
      <c r="G87" s="7" t="s">
        <v>64</v>
      </c>
      <c r="H87" s="7" t="s">
        <v>374</v>
      </c>
      <c r="I87" s="7" t="s">
        <v>369</v>
      </c>
      <c r="J87" s="7" t="s">
        <v>416</v>
      </c>
      <c r="K87" s="7" t="s">
        <v>417</v>
      </c>
      <c r="L87" s="7" t="s">
        <v>44</v>
      </c>
      <c r="M87" s="8" t="s">
        <v>103</v>
      </c>
      <c r="N87" s="7" t="s">
        <v>45</v>
      </c>
      <c r="O87" s="9">
        <v>68</v>
      </c>
      <c r="P87" s="10">
        <v>8125</v>
      </c>
      <c r="Q87" s="11">
        <f t="shared" si="3"/>
        <v>552500</v>
      </c>
      <c r="R87" s="11">
        <f>VLOOKUP(B87,'[1]Tranche 1 Actual-2024'!$B$12:$R$152,17,FALSE)</f>
        <v>165750</v>
      </c>
      <c r="S87" s="11"/>
      <c r="T87" s="11">
        <f t="shared" si="4"/>
        <v>165750</v>
      </c>
      <c r="U87" s="11"/>
      <c r="V87" s="11">
        <f t="shared" si="5"/>
        <v>165750</v>
      </c>
      <c r="W87" s="12">
        <v>165750</v>
      </c>
      <c r="X87" s="4" t="s">
        <v>38</v>
      </c>
    </row>
    <row r="88" spans="1:24" x14ac:dyDescent="0.25">
      <c r="A88" s="6">
        <v>86</v>
      </c>
      <c r="B88" s="18" t="s">
        <v>418</v>
      </c>
      <c r="C88" s="7" t="s">
        <v>419</v>
      </c>
      <c r="D88" s="7" t="s">
        <v>28</v>
      </c>
      <c r="E88" s="7"/>
      <c r="F88" s="7"/>
      <c r="G88" s="7"/>
      <c r="H88" s="7" t="s">
        <v>374</v>
      </c>
      <c r="I88" s="7" t="s">
        <v>369</v>
      </c>
      <c r="J88" s="7" t="s">
        <v>420</v>
      </c>
      <c r="K88" s="7" t="s">
        <v>421</v>
      </c>
      <c r="L88" s="7" t="s">
        <v>44</v>
      </c>
      <c r="M88" s="8" t="s">
        <v>36</v>
      </c>
      <c r="N88" s="7" t="s">
        <v>45</v>
      </c>
      <c r="O88" s="9">
        <v>196</v>
      </c>
      <c r="P88" s="10">
        <v>8125</v>
      </c>
      <c r="Q88" s="11">
        <f t="shared" si="3"/>
        <v>1592500</v>
      </c>
      <c r="R88" s="11">
        <f>VLOOKUP(B88,'[1]Tranche 1 Actual-2024'!$B$12:$R$152,17,FALSE)</f>
        <v>477750</v>
      </c>
      <c r="S88" s="11"/>
      <c r="T88" s="11">
        <f t="shared" si="4"/>
        <v>477750</v>
      </c>
      <c r="U88" s="11"/>
      <c r="V88" s="11">
        <f t="shared" si="5"/>
        <v>477750</v>
      </c>
      <c r="W88" s="12">
        <v>477750</v>
      </c>
      <c r="X88" s="4" t="s">
        <v>38</v>
      </c>
    </row>
    <row r="89" spans="1:24" x14ac:dyDescent="0.25">
      <c r="A89" s="6">
        <v>87</v>
      </c>
      <c r="B89" s="18" t="s">
        <v>422</v>
      </c>
      <c r="C89" s="7" t="s">
        <v>423</v>
      </c>
      <c r="D89" s="7" t="s">
        <v>28</v>
      </c>
      <c r="E89" s="7"/>
      <c r="F89" s="7"/>
      <c r="G89" s="7"/>
      <c r="H89" s="7" t="s">
        <v>374</v>
      </c>
      <c r="I89" s="7" t="s">
        <v>369</v>
      </c>
      <c r="J89" s="7" t="s">
        <v>424</v>
      </c>
      <c r="K89" s="7" t="s">
        <v>425</v>
      </c>
      <c r="L89" s="7" t="s">
        <v>44</v>
      </c>
      <c r="M89" s="8" t="s">
        <v>36</v>
      </c>
      <c r="N89" s="7" t="s">
        <v>45</v>
      </c>
      <c r="O89" s="9">
        <v>122</v>
      </c>
      <c r="P89" s="10">
        <v>8125</v>
      </c>
      <c r="Q89" s="11">
        <f t="shared" si="3"/>
        <v>991250</v>
      </c>
      <c r="R89" s="11">
        <f>VLOOKUP(B89,'[1]Tranche 1 Actual-2024'!$B$12:$R$152,17,FALSE)</f>
        <v>297375</v>
      </c>
      <c r="S89" s="11"/>
      <c r="T89" s="11">
        <f t="shared" si="4"/>
        <v>297375</v>
      </c>
      <c r="U89" s="11"/>
      <c r="V89" s="11">
        <f t="shared" si="5"/>
        <v>297375</v>
      </c>
      <c r="W89" s="12">
        <v>297375</v>
      </c>
      <c r="X89" s="4" t="s">
        <v>38</v>
      </c>
    </row>
    <row r="90" spans="1:24" x14ac:dyDescent="0.25">
      <c r="A90" s="6">
        <v>88</v>
      </c>
      <c r="B90" s="18" t="s">
        <v>426</v>
      </c>
      <c r="C90" s="7" t="s">
        <v>427</v>
      </c>
      <c r="D90" s="7" t="s">
        <v>28</v>
      </c>
      <c r="E90" s="7" t="s">
        <v>366</v>
      </c>
      <c r="F90" s="7" t="s">
        <v>367</v>
      </c>
      <c r="G90" s="7" t="s">
        <v>64</v>
      </c>
      <c r="H90" s="7" t="s">
        <v>374</v>
      </c>
      <c r="I90" s="7" t="s">
        <v>369</v>
      </c>
      <c r="J90" s="7" t="s">
        <v>428</v>
      </c>
      <c r="K90" s="7" t="s">
        <v>429</v>
      </c>
      <c r="L90" s="7" t="s">
        <v>44</v>
      </c>
      <c r="M90" s="8" t="s">
        <v>103</v>
      </c>
      <c r="N90" s="7" t="s">
        <v>45</v>
      </c>
      <c r="O90" s="9">
        <v>260</v>
      </c>
      <c r="P90" s="10">
        <v>8125</v>
      </c>
      <c r="Q90" s="11">
        <f t="shared" si="3"/>
        <v>2112500</v>
      </c>
      <c r="R90" s="11">
        <f>VLOOKUP(B90,'[1]Tranche 1 Actual-2024'!$B$12:$R$152,17,FALSE)</f>
        <v>633750</v>
      </c>
      <c r="S90" s="11"/>
      <c r="T90" s="11">
        <f t="shared" si="4"/>
        <v>633750</v>
      </c>
      <c r="U90" s="11"/>
      <c r="V90" s="11">
        <f t="shared" si="5"/>
        <v>633750</v>
      </c>
      <c r="W90" s="12">
        <v>633750</v>
      </c>
      <c r="X90" s="4" t="s">
        <v>38</v>
      </c>
    </row>
    <row r="91" spans="1:24" x14ac:dyDescent="0.25">
      <c r="A91" s="6">
        <v>89</v>
      </c>
      <c r="B91" s="18" t="s">
        <v>430</v>
      </c>
      <c r="C91" s="7" t="s">
        <v>431</v>
      </c>
      <c r="D91" s="7" t="s">
        <v>81</v>
      </c>
      <c r="E91" s="7" t="s">
        <v>366</v>
      </c>
      <c r="F91" s="7" t="s">
        <v>367</v>
      </c>
      <c r="G91" s="7" t="s">
        <v>64</v>
      </c>
      <c r="H91" s="7" t="s">
        <v>374</v>
      </c>
      <c r="I91" s="7" t="s">
        <v>369</v>
      </c>
      <c r="J91" s="7" t="s">
        <v>428</v>
      </c>
      <c r="K91" s="7" t="s">
        <v>429</v>
      </c>
      <c r="L91" s="7" t="s">
        <v>44</v>
      </c>
      <c r="M91" s="8" t="s">
        <v>103</v>
      </c>
      <c r="N91" s="7" t="s">
        <v>45</v>
      </c>
      <c r="O91" s="9">
        <v>85</v>
      </c>
      <c r="P91" s="10">
        <v>8125</v>
      </c>
      <c r="Q91" s="11">
        <f t="shared" si="3"/>
        <v>690625</v>
      </c>
      <c r="R91" s="11">
        <f>VLOOKUP(B91,'[1]Tranche 1 Actual-2024'!$B$12:$R$152,17,FALSE)</f>
        <v>207187</v>
      </c>
      <c r="S91" s="11"/>
      <c r="T91" s="11">
        <f t="shared" si="4"/>
        <v>207187.5</v>
      </c>
      <c r="U91" s="11"/>
      <c r="V91" s="11">
        <f t="shared" si="5"/>
        <v>207187.5</v>
      </c>
      <c r="W91" s="12">
        <v>207187.5</v>
      </c>
      <c r="X91" s="4" t="s">
        <v>38</v>
      </c>
    </row>
    <row r="92" spans="1:24" x14ac:dyDescent="0.25">
      <c r="A92" s="6">
        <v>90</v>
      </c>
      <c r="B92" s="18" t="s">
        <v>432</v>
      </c>
      <c r="C92" s="7" t="s">
        <v>433</v>
      </c>
      <c r="D92" s="7" t="s">
        <v>28</v>
      </c>
      <c r="E92" s="7" t="s">
        <v>366</v>
      </c>
      <c r="F92" s="7" t="s">
        <v>367</v>
      </c>
      <c r="G92" s="7" t="s">
        <v>64</v>
      </c>
      <c r="H92" s="7" t="s">
        <v>374</v>
      </c>
      <c r="I92" s="7" t="s">
        <v>369</v>
      </c>
      <c r="J92" s="7" t="s">
        <v>434</v>
      </c>
      <c r="K92" s="7" t="s">
        <v>435</v>
      </c>
      <c r="L92" s="7" t="s">
        <v>1</v>
      </c>
      <c r="M92" s="8" t="s">
        <v>103</v>
      </c>
      <c r="N92" s="7" t="s">
        <v>37</v>
      </c>
      <c r="O92" s="9">
        <v>75</v>
      </c>
      <c r="P92" s="10">
        <v>8125</v>
      </c>
      <c r="Q92" s="11">
        <f t="shared" si="3"/>
        <v>609375</v>
      </c>
      <c r="R92" s="11">
        <f>VLOOKUP(B92,'[1]Tranche 1 Actual-2024'!$B$12:$R$152,17,FALSE)</f>
        <v>182812</v>
      </c>
      <c r="S92" s="11"/>
      <c r="T92" s="11">
        <f t="shared" si="4"/>
        <v>182812.5</v>
      </c>
      <c r="U92" s="11"/>
      <c r="V92" s="11">
        <f t="shared" si="5"/>
        <v>182812.5</v>
      </c>
      <c r="W92" s="12">
        <v>182812.5</v>
      </c>
      <c r="X92" s="4" t="s">
        <v>38</v>
      </c>
    </row>
    <row r="93" spans="1:24" x14ac:dyDescent="0.25">
      <c r="A93" s="6">
        <v>91</v>
      </c>
      <c r="B93" s="18" t="s">
        <v>436</v>
      </c>
      <c r="C93" s="7" t="s">
        <v>437</v>
      </c>
      <c r="D93" s="7" t="s">
        <v>81</v>
      </c>
      <c r="E93" s="7" t="s">
        <v>366</v>
      </c>
      <c r="F93" s="7" t="s">
        <v>367</v>
      </c>
      <c r="G93" s="7" t="s">
        <v>64</v>
      </c>
      <c r="H93" s="7" t="s">
        <v>438</v>
      </c>
      <c r="I93" s="7" t="s">
        <v>369</v>
      </c>
      <c r="J93" s="7" t="s">
        <v>439</v>
      </c>
      <c r="K93" s="7" t="s">
        <v>440</v>
      </c>
      <c r="L93" s="7" t="s">
        <v>44</v>
      </c>
      <c r="M93" s="8" t="s">
        <v>36</v>
      </c>
      <c r="N93" s="7" t="s">
        <v>45</v>
      </c>
      <c r="O93" s="9">
        <v>20</v>
      </c>
      <c r="P93" s="10">
        <v>8125</v>
      </c>
      <c r="Q93" s="11">
        <f t="shared" si="3"/>
        <v>162500</v>
      </c>
      <c r="R93" s="11">
        <f>VLOOKUP(B93,'[1]Tranche 1 Actual-2024'!$B$12:$R$152,17,FALSE)</f>
        <v>48750</v>
      </c>
      <c r="S93" s="11"/>
      <c r="T93" s="11">
        <f t="shared" si="4"/>
        <v>48750</v>
      </c>
      <c r="U93" s="11"/>
      <c r="V93" s="11">
        <f t="shared" si="5"/>
        <v>48750</v>
      </c>
      <c r="W93" s="12">
        <v>48750</v>
      </c>
      <c r="X93" s="4" t="s">
        <v>38</v>
      </c>
    </row>
    <row r="94" spans="1:24" x14ac:dyDescent="0.25">
      <c r="A94" s="6">
        <v>92</v>
      </c>
      <c r="B94" s="18" t="s">
        <v>441</v>
      </c>
      <c r="C94" s="7" t="s">
        <v>442</v>
      </c>
      <c r="D94" s="7" t="s">
        <v>28</v>
      </c>
      <c r="E94" s="7" t="s">
        <v>366</v>
      </c>
      <c r="F94" s="7" t="s">
        <v>367</v>
      </c>
      <c r="G94" s="7" t="s">
        <v>64</v>
      </c>
      <c r="H94" s="7" t="s">
        <v>374</v>
      </c>
      <c r="I94" s="7" t="s">
        <v>369</v>
      </c>
      <c r="J94" s="7" t="s">
        <v>443</v>
      </c>
      <c r="K94" s="7" t="s">
        <v>444</v>
      </c>
      <c r="L94" s="7" t="s">
        <v>44</v>
      </c>
      <c r="M94" s="8" t="s">
        <v>36</v>
      </c>
      <c r="N94" s="7" t="s">
        <v>45</v>
      </c>
      <c r="O94" s="9">
        <v>86</v>
      </c>
      <c r="P94" s="10">
        <v>8125</v>
      </c>
      <c r="Q94" s="11">
        <f t="shared" si="3"/>
        <v>698750</v>
      </c>
      <c r="R94" s="11">
        <f>VLOOKUP(B94,'[1]Tranche 1 Actual-2024'!$B$12:$R$152,17,FALSE)</f>
        <v>209625</v>
      </c>
      <c r="S94" s="11"/>
      <c r="T94" s="11">
        <f t="shared" si="4"/>
        <v>209625</v>
      </c>
      <c r="U94" s="11"/>
      <c r="V94" s="11">
        <f t="shared" si="5"/>
        <v>209625</v>
      </c>
      <c r="W94" s="12">
        <v>209625</v>
      </c>
      <c r="X94" s="4" t="s">
        <v>38</v>
      </c>
    </row>
    <row r="95" spans="1:24" x14ac:dyDescent="0.25">
      <c r="A95" s="6">
        <v>93</v>
      </c>
      <c r="B95" s="18" t="s">
        <v>445</v>
      </c>
      <c r="C95" s="7" t="s">
        <v>446</v>
      </c>
      <c r="D95" s="7" t="s">
        <v>81</v>
      </c>
      <c r="E95" s="7" t="s">
        <v>82</v>
      </c>
      <c r="F95" s="7" t="s">
        <v>83</v>
      </c>
      <c r="G95" s="7" t="s">
        <v>31</v>
      </c>
      <c r="H95" s="7" t="s">
        <v>374</v>
      </c>
      <c r="I95" s="7" t="s">
        <v>369</v>
      </c>
      <c r="J95" s="7" t="s">
        <v>447</v>
      </c>
      <c r="K95" s="7" t="s">
        <v>448</v>
      </c>
      <c r="L95" s="7" t="s">
        <v>1</v>
      </c>
      <c r="M95" s="8" t="s">
        <v>36</v>
      </c>
      <c r="N95" s="7" t="s">
        <v>118</v>
      </c>
      <c r="O95" s="9">
        <v>617</v>
      </c>
      <c r="P95" s="10">
        <v>8125</v>
      </c>
      <c r="Q95" s="11">
        <f t="shared" si="3"/>
        <v>5013125</v>
      </c>
      <c r="R95" s="11">
        <f>VLOOKUP(B95,'[1]Tranche 1 Actual-2024'!$B$12:$R$152,17,FALSE)</f>
        <v>1503937</v>
      </c>
      <c r="S95" s="11"/>
      <c r="T95" s="11">
        <f t="shared" si="4"/>
        <v>1503937.5</v>
      </c>
      <c r="U95" s="11"/>
      <c r="V95" s="11">
        <f t="shared" si="5"/>
        <v>1503937.5</v>
      </c>
      <c r="W95" s="12">
        <v>1503937.5</v>
      </c>
      <c r="X95" s="4" t="s">
        <v>38</v>
      </c>
    </row>
    <row r="96" spans="1:24" x14ac:dyDescent="0.25">
      <c r="A96" s="6">
        <v>94</v>
      </c>
      <c r="B96" s="18" t="s">
        <v>449</v>
      </c>
      <c r="C96" s="7" t="s">
        <v>450</v>
      </c>
      <c r="D96" s="7" t="s">
        <v>81</v>
      </c>
      <c r="E96" s="7" t="s">
        <v>366</v>
      </c>
      <c r="F96" s="7" t="s">
        <v>367</v>
      </c>
      <c r="G96" s="7" t="s">
        <v>64</v>
      </c>
      <c r="H96" s="7" t="s">
        <v>374</v>
      </c>
      <c r="I96" s="7" t="s">
        <v>369</v>
      </c>
      <c r="J96" s="7" t="s">
        <v>451</v>
      </c>
      <c r="K96" s="7" t="s">
        <v>452</v>
      </c>
      <c r="L96" s="7" t="s">
        <v>1</v>
      </c>
      <c r="M96" s="8" t="s">
        <v>36</v>
      </c>
      <c r="N96" s="7" t="s">
        <v>118</v>
      </c>
      <c r="O96" s="9">
        <v>888</v>
      </c>
      <c r="P96" s="10">
        <v>8125</v>
      </c>
      <c r="Q96" s="11">
        <f t="shared" si="3"/>
        <v>7215000</v>
      </c>
      <c r="R96" s="11">
        <f>VLOOKUP(B96,'[1]Tranche 1 Actual-2024'!$B$12:$R$152,17,FALSE)</f>
        <v>2164500</v>
      </c>
      <c r="S96" s="11"/>
      <c r="T96" s="11">
        <f t="shared" si="4"/>
        <v>2164500</v>
      </c>
      <c r="U96" s="11"/>
      <c r="V96" s="11">
        <f t="shared" si="5"/>
        <v>2164500</v>
      </c>
      <c r="W96" s="12">
        <v>2164500</v>
      </c>
      <c r="X96" s="4" t="s">
        <v>38</v>
      </c>
    </row>
    <row r="97" spans="1:24" x14ac:dyDescent="0.25">
      <c r="A97" s="6">
        <v>95</v>
      </c>
      <c r="B97" s="18" t="s">
        <v>453</v>
      </c>
      <c r="C97" s="7" t="s">
        <v>454</v>
      </c>
      <c r="D97" s="7" t="s">
        <v>28</v>
      </c>
      <c r="E97" s="7" t="s">
        <v>366</v>
      </c>
      <c r="F97" s="7" t="s">
        <v>367</v>
      </c>
      <c r="G97" s="7" t="s">
        <v>64</v>
      </c>
      <c r="H97" s="7" t="s">
        <v>374</v>
      </c>
      <c r="I97" s="7" t="s">
        <v>369</v>
      </c>
      <c r="J97" s="7" t="s">
        <v>455</v>
      </c>
      <c r="K97" s="7" t="s">
        <v>456</v>
      </c>
      <c r="L97" s="7" t="s">
        <v>1</v>
      </c>
      <c r="M97" s="8" t="s">
        <v>36</v>
      </c>
      <c r="N97" s="7" t="s">
        <v>59</v>
      </c>
      <c r="O97" s="9">
        <v>1374</v>
      </c>
      <c r="P97" s="10">
        <v>8125</v>
      </c>
      <c r="Q97" s="11">
        <f t="shared" si="3"/>
        <v>11163750</v>
      </c>
      <c r="R97" s="11">
        <f>VLOOKUP(B97,'[1]Tranche 1 Actual-2024'!$B$12:$R$152,17,FALSE)</f>
        <v>3349125</v>
      </c>
      <c r="S97" s="11"/>
      <c r="T97" s="11">
        <f t="shared" si="4"/>
        <v>3349125</v>
      </c>
      <c r="U97" s="11"/>
      <c r="V97" s="11">
        <f t="shared" si="5"/>
        <v>3349125</v>
      </c>
      <c r="W97" s="12">
        <v>3349125</v>
      </c>
      <c r="X97" s="4" t="s">
        <v>38</v>
      </c>
    </row>
    <row r="98" spans="1:24" x14ac:dyDescent="0.25">
      <c r="A98" s="6">
        <v>96</v>
      </c>
      <c r="B98" s="18" t="s">
        <v>457</v>
      </c>
      <c r="C98" s="7" t="s">
        <v>458</v>
      </c>
      <c r="D98" s="7" t="s">
        <v>28</v>
      </c>
      <c r="E98" s="7" t="s">
        <v>366</v>
      </c>
      <c r="F98" s="7" t="s">
        <v>367</v>
      </c>
      <c r="G98" s="7" t="s">
        <v>64</v>
      </c>
      <c r="H98" s="7" t="s">
        <v>459</v>
      </c>
      <c r="I98" s="7" t="s">
        <v>369</v>
      </c>
      <c r="J98" s="7" t="s">
        <v>460</v>
      </c>
      <c r="K98" s="7" t="s">
        <v>461</v>
      </c>
      <c r="L98" s="7" t="s">
        <v>44</v>
      </c>
      <c r="M98" s="8" t="s">
        <v>36</v>
      </c>
      <c r="N98" s="7" t="s">
        <v>45</v>
      </c>
      <c r="O98" s="9">
        <v>48</v>
      </c>
      <c r="P98" s="10">
        <v>8125</v>
      </c>
      <c r="Q98" s="11">
        <f t="shared" si="3"/>
        <v>390000</v>
      </c>
      <c r="R98" s="11">
        <f>VLOOKUP(B98,'[1]Tranche 1 Actual-2024'!$B$12:$R$152,17,FALSE)</f>
        <v>117000</v>
      </c>
      <c r="S98" s="11"/>
      <c r="T98" s="11">
        <f t="shared" si="4"/>
        <v>117000</v>
      </c>
      <c r="U98" s="11"/>
      <c r="V98" s="11">
        <f t="shared" si="5"/>
        <v>117000</v>
      </c>
      <c r="W98" s="12">
        <v>117000</v>
      </c>
      <c r="X98" s="4" t="s">
        <v>38</v>
      </c>
    </row>
    <row r="99" spans="1:24" x14ac:dyDescent="0.25">
      <c r="A99" s="6">
        <v>97</v>
      </c>
      <c r="B99" s="18" t="s">
        <v>462</v>
      </c>
      <c r="C99" s="7" t="s">
        <v>463</v>
      </c>
      <c r="D99" s="7" t="s">
        <v>28</v>
      </c>
      <c r="E99" s="7"/>
      <c r="F99" s="7"/>
      <c r="G99" s="7"/>
      <c r="H99" s="7" t="s">
        <v>374</v>
      </c>
      <c r="I99" s="7" t="s">
        <v>369</v>
      </c>
      <c r="J99" s="7" t="s">
        <v>464</v>
      </c>
      <c r="K99" s="7" t="s">
        <v>465</v>
      </c>
      <c r="L99" s="7" t="s">
        <v>44</v>
      </c>
      <c r="M99" s="8" t="s">
        <v>36</v>
      </c>
      <c r="N99" s="7" t="s">
        <v>45</v>
      </c>
      <c r="O99" s="9">
        <v>214</v>
      </c>
      <c r="P99" s="10">
        <v>8125</v>
      </c>
      <c r="Q99" s="11">
        <f t="shared" si="3"/>
        <v>1738750</v>
      </c>
      <c r="R99" s="11">
        <f>VLOOKUP(B99,'[1]Tranche 1 Actual-2024'!$B$12:$R$152,17,FALSE)</f>
        <v>521625</v>
      </c>
      <c r="S99" s="11"/>
      <c r="T99" s="11">
        <f t="shared" si="4"/>
        <v>521625</v>
      </c>
      <c r="U99" s="11"/>
      <c r="V99" s="11">
        <f t="shared" si="5"/>
        <v>521625</v>
      </c>
      <c r="W99" s="12">
        <v>521625</v>
      </c>
      <c r="X99" s="4" t="s">
        <v>38</v>
      </c>
    </row>
    <row r="100" spans="1:24" x14ac:dyDescent="0.25">
      <c r="A100" s="6">
        <v>98</v>
      </c>
      <c r="B100" s="18" t="s">
        <v>466</v>
      </c>
      <c r="C100" s="7" t="s">
        <v>467</v>
      </c>
      <c r="D100" s="7" t="s">
        <v>28</v>
      </c>
      <c r="E100" s="7" t="s">
        <v>366</v>
      </c>
      <c r="F100" s="7" t="s">
        <v>367</v>
      </c>
      <c r="G100" s="7" t="s">
        <v>64</v>
      </c>
      <c r="H100" s="7" t="s">
        <v>374</v>
      </c>
      <c r="I100" s="7" t="s">
        <v>369</v>
      </c>
      <c r="J100" s="7" t="s">
        <v>468</v>
      </c>
      <c r="K100" s="7" t="s">
        <v>469</v>
      </c>
      <c r="L100" s="7" t="s">
        <v>44</v>
      </c>
      <c r="M100" s="8" t="s">
        <v>36</v>
      </c>
      <c r="N100" s="7" t="s">
        <v>45</v>
      </c>
      <c r="O100" s="9">
        <v>127</v>
      </c>
      <c r="P100" s="10">
        <v>8125</v>
      </c>
      <c r="Q100" s="11">
        <f t="shared" si="3"/>
        <v>1031875</v>
      </c>
      <c r="R100" s="11">
        <f>VLOOKUP(B100,'[1]Tranche 1 Actual-2024'!$B$12:$R$152,17,FALSE)</f>
        <v>309562</v>
      </c>
      <c r="S100" s="11"/>
      <c r="T100" s="11">
        <f t="shared" si="4"/>
        <v>309562.5</v>
      </c>
      <c r="U100" s="11"/>
      <c r="V100" s="11">
        <f t="shared" si="5"/>
        <v>309562.5</v>
      </c>
      <c r="W100" s="12">
        <v>309562.5</v>
      </c>
      <c r="X100" s="4" t="s">
        <v>38</v>
      </c>
    </row>
    <row r="101" spans="1:24" x14ac:dyDescent="0.25">
      <c r="A101" s="6">
        <v>99</v>
      </c>
      <c r="B101" s="18" t="s">
        <v>470</v>
      </c>
      <c r="C101" s="7" t="s">
        <v>471</v>
      </c>
      <c r="D101" s="7" t="s">
        <v>28</v>
      </c>
      <c r="E101" s="7" t="s">
        <v>366</v>
      </c>
      <c r="F101" s="7" t="s">
        <v>367</v>
      </c>
      <c r="G101" s="7" t="s">
        <v>64</v>
      </c>
      <c r="H101" s="7" t="s">
        <v>438</v>
      </c>
      <c r="I101" s="7" t="s">
        <v>369</v>
      </c>
      <c r="J101" s="7" t="s">
        <v>472</v>
      </c>
      <c r="K101" s="7" t="s">
        <v>473</v>
      </c>
      <c r="L101" s="7" t="s">
        <v>1</v>
      </c>
      <c r="M101" s="8" t="s">
        <v>103</v>
      </c>
      <c r="N101" s="7" t="s">
        <v>37</v>
      </c>
      <c r="O101" s="9">
        <v>5</v>
      </c>
      <c r="P101" s="10">
        <v>8125</v>
      </c>
      <c r="Q101" s="11">
        <f t="shared" si="3"/>
        <v>40625</v>
      </c>
      <c r="R101" s="11">
        <f>VLOOKUP(B101,'[1]Tranche 1 Actual-2024'!$B$12:$R$152,17,FALSE)</f>
        <v>12187</v>
      </c>
      <c r="S101" s="11"/>
      <c r="T101" s="11">
        <f t="shared" si="4"/>
        <v>12187.5</v>
      </c>
      <c r="U101" s="11"/>
      <c r="V101" s="11">
        <f t="shared" si="5"/>
        <v>12187.5</v>
      </c>
      <c r="W101" s="12">
        <v>12187.5</v>
      </c>
      <c r="X101" s="4" t="s">
        <v>38</v>
      </c>
    </row>
    <row r="102" spans="1:24" x14ac:dyDescent="0.25">
      <c r="A102" s="6">
        <v>100</v>
      </c>
      <c r="B102" s="18" t="s">
        <v>474</v>
      </c>
      <c r="C102" s="7" t="s">
        <v>475</v>
      </c>
      <c r="D102" s="7" t="s">
        <v>28</v>
      </c>
      <c r="E102" s="7" t="s">
        <v>366</v>
      </c>
      <c r="F102" s="7" t="s">
        <v>367</v>
      </c>
      <c r="G102" s="7" t="s">
        <v>64</v>
      </c>
      <c r="H102" s="7" t="s">
        <v>368</v>
      </c>
      <c r="I102" s="7" t="s">
        <v>369</v>
      </c>
      <c r="J102" s="7" t="s">
        <v>476</v>
      </c>
      <c r="K102" s="7" t="s">
        <v>477</v>
      </c>
      <c r="L102" s="7" t="s">
        <v>44</v>
      </c>
      <c r="M102" s="8" t="s">
        <v>36</v>
      </c>
      <c r="N102" s="7" t="s">
        <v>45</v>
      </c>
      <c r="O102" s="9">
        <v>43</v>
      </c>
      <c r="P102" s="10">
        <v>8125</v>
      </c>
      <c r="Q102" s="11">
        <f t="shared" si="3"/>
        <v>349375</v>
      </c>
      <c r="R102" s="11">
        <f>VLOOKUP(B102,'[1]Tranche 1 Actual-2024'!$B$12:$R$152,17,FALSE)</f>
        <v>104812</v>
      </c>
      <c r="S102" s="11"/>
      <c r="T102" s="11">
        <f t="shared" si="4"/>
        <v>104812.5</v>
      </c>
      <c r="U102" s="11"/>
      <c r="V102" s="11">
        <f t="shared" si="5"/>
        <v>104812.5</v>
      </c>
      <c r="W102" s="12">
        <v>104812.5</v>
      </c>
      <c r="X102" s="4" t="s">
        <v>38</v>
      </c>
    </row>
    <row r="103" spans="1:24" x14ac:dyDescent="0.25">
      <c r="A103" s="6">
        <v>101</v>
      </c>
      <c r="B103" s="18" t="s">
        <v>478</v>
      </c>
      <c r="C103" s="7" t="s">
        <v>479</v>
      </c>
      <c r="D103" s="7" t="s">
        <v>28</v>
      </c>
      <c r="E103" s="7" t="s">
        <v>366</v>
      </c>
      <c r="F103" s="7" t="s">
        <v>367</v>
      </c>
      <c r="G103" s="7" t="s">
        <v>64</v>
      </c>
      <c r="H103" s="7" t="s">
        <v>480</v>
      </c>
      <c r="I103" s="7" t="s">
        <v>369</v>
      </c>
      <c r="J103" s="7" t="s">
        <v>481</v>
      </c>
      <c r="K103" s="7" t="s">
        <v>482</v>
      </c>
      <c r="L103" s="7" t="s">
        <v>1</v>
      </c>
      <c r="M103" s="8" t="s">
        <v>36</v>
      </c>
      <c r="N103" s="7" t="s">
        <v>37</v>
      </c>
      <c r="O103" s="9">
        <v>125</v>
      </c>
      <c r="P103" s="10">
        <v>8125</v>
      </c>
      <c r="Q103" s="11">
        <f t="shared" si="3"/>
        <v>1015625</v>
      </c>
      <c r="R103" s="11">
        <f>VLOOKUP(B103,'[1]Tranche 1 Actual-2024'!$B$12:$R$152,17,FALSE)</f>
        <v>304687</v>
      </c>
      <c r="S103" s="11"/>
      <c r="T103" s="11">
        <f t="shared" si="4"/>
        <v>304687.5</v>
      </c>
      <c r="U103" s="11"/>
      <c r="V103" s="11">
        <f t="shared" si="5"/>
        <v>304687.5</v>
      </c>
      <c r="W103" s="12">
        <v>304687.5</v>
      </c>
      <c r="X103" s="4" t="s">
        <v>38</v>
      </c>
    </row>
    <row r="104" spans="1:24" x14ac:dyDescent="0.25">
      <c r="A104" s="6">
        <v>102</v>
      </c>
      <c r="B104" s="18" t="s">
        <v>483</v>
      </c>
      <c r="C104" s="7" t="s">
        <v>484</v>
      </c>
      <c r="D104" s="7" t="s">
        <v>28</v>
      </c>
      <c r="E104" s="7"/>
      <c r="F104" s="7"/>
      <c r="G104" s="7"/>
      <c r="H104" s="7" t="s">
        <v>374</v>
      </c>
      <c r="I104" s="7" t="s">
        <v>369</v>
      </c>
      <c r="J104" s="7" t="s">
        <v>485</v>
      </c>
      <c r="K104" s="7" t="s">
        <v>486</v>
      </c>
      <c r="L104" s="7" t="s">
        <v>44</v>
      </c>
      <c r="M104" s="8" t="s">
        <v>36</v>
      </c>
      <c r="N104" s="7" t="s">
        <v>45</v>
      </c>
      <c r="O104" s="9">
        <v>179</v>
      </c>
      <c r="P104" s="10">
        <v>8125</v>
      </c>
      <c r="Q104" s="11">
        <f t="shared" si="3"/>
        <v>1454375</v>
      </c>
      <c r="R104" s="11">
        <f>VLOOKUP(B104,'[1]Tranche 1 Actual-2024'!$B$12:$R$152,17,FALSE)</f>
        <v>436313</v>
      </c>
      <c r="S104" s="11"/>
      <c r="T104" s="11">
        <f t="shared" si="4"/>
        <v>436312.5</v>
      </c>
      <c r="U104" s="11"/>
      <c r="V104" s="11">
        <f t="shared" si="5"/>
        <v>436312.5</v>
      </c>
      <c r="W104" s="12">
        <v>436312.5</v>
      </c>
      <c r="X104" s="4" t="s">
        <v>38</v>
      </c>
    </row>
    <row r="105" spans="1:24" x14ac:dyDescent="0.25">
      <c r="A105" s="6">
        <v>103</v>
      </c>
      <c r="B105" s="18" t="s">
        <v>487</v>
      </c>
      <c r="C105" s="7" t="s">
        <v>488</v>
      </c>
      <c r="D105" s="7" t="s">
        <v>28</v>
      </c>
      <c r="E105" s="7" t="s">
        <v>53</v>
      </c>
      <c r="F105" s="7" t="s">
        <v>54</v>
      </c>
      <c r="G105" s="7" t="s">
        <v>31</v>
      </c>
      <c r="H105" s="7" t="s">
        <v>368</v>
      </c>
      <c r="I105" s="7" t="s">
        <v>369</v>
      </c>
      <c r="J105" s="7" t="s">
        <v>489</v>
      </c>
      <c r="K105" s="7" t="s">
        <v>490</v>
      </c>
      <c r="L105" s="7" t="s">
        <v>1</v>
      </c>
      <c r="M105" s="8" t="s">
        <v>36</v>
      </c>
      <c r="N105" s="7" t="s">
        <v>37</v>
      </c>
      <c r="O105" s="9">
        <v>141</v>
      </c>
      <c r="P105" s="10">
        <v>8125</v>
      </c>
      <c r="Q105" s="11">
        <f t="shared" si="3"/>
        <v>1145625</v>
      </c>
      <c r="R105" s="11">
        <f>VLOOKUP(B105,'[1]Tranche 1 Actual-2024'!$B$12:$R$152,17,FALSE)</f>
        <v>343687</v>
      </c>
      <c r="S105" s="11"/>
      <c r="T105" s="11">
        <f t="shared" si="4"/>
        <v>343687.5</v>
      </c>
      <c r="U105" s="11"/>
      <c r="V105" s="11">
        <f t="shared" si="5"/>
        <v>343687.5</v>
      </c>
      <c r="W105" s="12">
        <v>343687.5</v>
      </c>
      <c r="X105" s="4" t="s">
        <v>38</v>
      </c>
    </row>
    <row r="106" spans="1:24" x14ac:dyDescent="0.25">
      <c r="A106" s="6">
        <v>104</v>
      </c>
      <c r="B106" s="18" t="s">
        <v>491</v>
      </c>
      <c r="C106" s="7" t="s">
        <v>492</v>
      </c>
      <c r="D106" s="7" t="s">
        <v>81</v>
      </c>
      <c r="E106" s="7" t="s">
        <v>366</v>
      </c>
      <c r="F106" s="7" t="s">
        <v>367</v>
      </c>
      <c r="G106" s="7" t="s">
        <v>64</v>
      </c>
      <c r="H106" s="7" t="s">
        <v>374</v>
      </c>
      <c r="I106" s="7" t="s">
        <v>369</v>
      </c>
      <c r="J106" s="7" t="s">
        <v>493</v>
      </c>
      <c r="K106" s="7" t="s">
        <v>494</v>
      </c>
      <c r="L106" s="7" t="s">
        <v>44</v>
      </c>
      <c r="M106" s="8" t="s">
        <v>36</v>
      </c>
      <c r="N106" s="7" t="s">
        <v>45</v>
      </c>
      <c r="O106" s="9">
        <v>22</v>
      </c>
      <c r="P106" s="10">
        <v>8125</v>
      </c>
      <c r="Q106" s="11">
        <f t="shared" si="3"/>
        <v>178750</v>
      </c>
      <c r="R106" s="11"/>
      <c r="S106" s="11">
        <f>Q106*30%</f>
        <v>53625</v>
      </c>
      <c r="T106" s="11">
        <f t="shared" si="4"/>
        <v>53625</v>
      </c>
      <c r="U106" s="11"/>
      <c r="V106" s="11">
        <f t="shared" si="5"/>
        <v>107250</v>
      </c>
      <c r="W106" s="12">
        <v>107250</v>
      </c>
      <c r="X106" s="4" t="s">
        <v>495</v>
      </c>
    </row>
    <row r="107" spans="1:24" x14ac:dyDescent="0.25">
      <c r="A107" s="6">
        <v>105</v>
      </c>
      <c r="B107" s="18" t="s">
        <v>496</v>
      </c>
      <c r="C107" s="7" t="s">
        <v>497</v>
      </c>
      <c r="D107" s="7" t="s">
        <v>28</v>
      </c>
      <c r="E107" s="7" t="s">
        <v>187</v>
      </c>
      <c r="F107" s="7" t="s">
        <v>188</v>
      </c>
      <c r="G107" s="7" t="s">
        <v>31</v>
      </c>
      <c r="H107" s="7" t="s">
        <v>374</v>
      </c>
      <c r="I107" s="7" t="s">
        <v>369</v>
      </c>
      <c r="J107" s="7" t="s">
        <v>498</v>
      </c>
      <c r="K107" s="7" t="s">
        <v>499</v>
      </c>
      <c r="L107" s="7" t="s">
        <v>1</v>
      </c>
      <c r="M107" s="8" t="s">
        <v>103</v>
      </c>
      <c r="N107" s="7" t="s">
        <v>37</v>
      </c>
      <c r="O107" s="9">
        <v>103</v>
      </c>
      <c r="P107" s="10">
        <v>8125</v>
      </c>
      <c r="Q107" s="11">
        <f t="shared" si="3"/>
        <v>836875</v>
      </c>
      <c r="R107" s="11">
        <f>VLOOKUP(B107,'[1]Tranche 1 Actual-2024'!$B$12:$R$152,17,FALSE)</f>
        <v>251062</v>
      </c>
      <c r="S107" s="11"/>
      <c r="T107" s="11">
        <f t="shared" si="4"/>
        <v>251062.5</v>
      </c>
      <c r="U107" s="11"/>
      <c r="V107" s="11">
        <f t="shared" si="5"/>
        <v>251062.5</v>
      </c>
      <c r="W107" s="12">
        <v>251062.5</v>
      </c>
      <c r="X107" s="4" t="s">
        <v>38</v>
      </c>
    </row>
    <row r="108" spans="1:24" x14ac:dyDescent="0.25">
      <c r="A108" s="6">
        <v>106</v>
      </c>
      <c r="B108" s="18" t="s">
        <v>500</v>
      </c>
      <c r="C108" s="7" t="s">
        <v>501</v>
      </c>
      <c r="D108" s="7" t="s">
        <v>28</v>
      </c>
      <c r="E108" s="7" t="s">
        <v>366</v>
      </c>
      <c r="F108" s="7" t="s">
        <v>367</v>
      </c>
      <c r="G108" s="7" t="s">
        <v>64</v>
      </c>
      <c r="H108" s="7" t="s">
        <v>374</v>
      </c>
      <c r="I108" s="7" t="s">
        <v>369</v>
      </c>
      <c r="J108" s="7" t="s">
        <v>502</v>
      </c>
      <c r="K108" s="7" t="s">
        <v>503</v>
      </c>
      <c r="L108" s="7" t="s">
        <v>1</v>
      </c>
      <c r="M108" s="8" t="s">
        <v>103</v>
      </c>
      <c r="N108" s="7" t="s">
        <v>37</v>
      </c>
      <c r="O108" s="9">
        <v>66</v>
      </c>
      <c r="P108" s="10">
        <v>8125</v>
      </c>
      <c r="Q108" s="11">
        <f t="shared" si="3"/>
        <v>536250</v>
      </c>
      <c r="R108" s="11">
        <f>VLOOKUP(B108,'[1]Tranche 1 Actual-2024'!$B$12:$R$152,17,FALSE)</f>
        <v>160875</v>
      </c>
      <c r="S108" s="11"/>
      <c r="T108" s="11">
        <f t="shared" si="4"/>
        <v>160875</v>
      </c>
      <c r="U108" s="11"/>
      <c r="V108" s="11">
        <f t="shared" si="5"/>
        <v>160875</v>
      </c>
      <c r="W108" s="12">
        <v>160875</v>
      </c>
      <c r="X108" s="4" t="s">
        <v>38</v>
      </c>
    </row>
    <row r="109" spans="1:24" x14ac:dyDescent="0.25">
      <c r="A109" s="6">
        <v>107</v>
      </c>
      <c r="B109" s="18" t="s">
        <v>504</v>
      </c>
      <c r="C109" s="7" t="s">
        <v>505</v>
      </c>
      <c r="D109" s="7" t="s">
        <v>81</v>
      </c>
      <c r="E109" s="7" t="s">
        <v>366</v>
      </c>
      <c r="F109" s="7" t="s">
        <v>367</v>
      </c>
      <c r="G109" s="7" t="s">
        <v>64</v>
      </c>
      <c r="H109" s="7" t="s">
        <v>374</v>
      </c>
      <c r="I109" s="7" t="s">
        <v>369</v>
      </c>
      <c r="J109" s="7" t="s">
        <v>502</v>
      </c>
      <c r="K109" s="7" t="s">
        <v>503</v>
      </c>
      <c r="L109" s="7" t="s">
        <v>1</v>
      </c>
      <c r="M109" s="8" t="s">
        <v>103</v>
      </c>
      <c r="N109" s="7" t="s">
        <v>37</v>
      </c>
      <c r="O109" s="9">
        <v>118</v>
      </c>
      <c r="P109" s="10">
        <v>8125</v>
      </c>
      <c r="Q109" s="11">
        <f t="shared" si="3"/>
        <v>958750</v>
      </c>
      <c r="R109" s="11">
        <f>VLOOKUP(B109,'[1]Tranche 1 Actual-2024'!$B$12:$R$152,17,FALSE)</f>
        <v>287625</v>
      </c>
      <c r="S109" s="11"/>
      <c r="T109" s="11">
        <f t="shared" si="4"/>
        <v>287625</v>
      </c>
      <c r="U109" s="11"/>
      <c r="V109" s="11">
        <f t="shared" si="5"/>
        <v>287625</v>
      </c>
      <c r="W109" s="12">
        <v>287625</v>
      </c>
      <c r="X109" s="4" t="s">
        <v>38</v>
      </c>
    </row>
    <row r="110" spans="1:24" x14ac:dyDescent="0.25">
      <c r="A110" s="6">
        <v>108</v>
      </c>
      <c r="B110" s="18" t="s">
        <v>506</v>
      </c>
      <c r="C110" s="7" t="s">
        <v>507</v>
      </c>
      <c r="D110" s="7" t="s">
        <v>28</v>
      </c>
      <c r="E110" s="7" t="s">
        <v>366</v>
      </c>
      <c r="F110" s="7" t="s">
        <v>367</v>
      </c>
      <c r="G110" s="7" t="s">
        <v>64</v>
      </c>
      <c r="H110" s="7" t="s">
        <v>374</v>
      </c>
      <c r="I110" s="7" t="s">
        <v>369</v>
      </c>
      <c r="J110" s="7" t="s">
        <v>508</v>
      </c>
      <c r="K110" s="7" t="s">
        <v>509</v>
      </c>
      <c r="L110" s="7" t="s">
        <v>1</v>
      </c>
      <c r="M110" s="8" t="s">
        <v>36</v>
      </c>
      <c r="N110" s="7" t="s">
        <v>37</v>
      </c>
      <c r="O110" s="9">
        <v>264</v>
      </c>
      <c r="P110" s="10">
        <v>8125</v>
      </c>
      <c r="Q110" s="11">
        <f t="shared" si="3"/>
        <v>2145000</v>
      </c>
      <c r="R110" s="11">
        <f>VLOOKUP(B110,'[1]Tranche 1 Actual-2024'!$B$12:$R$152,17,FALSE)</f>
        <v>643500</v>
      </c>
      <c r="S110" s="11"/>
      <c r="T110" s="11">
        <f t="shared" si="4"/>
        <v>643500</v>
      </c>
      <c r="U110" s="11"/>
      <c r="V110" s="11">
        <f t="shared" si="5"/>
        <v>643500</v>
      </c>
      <c r="W110" s="12">
        <v>643500</v>
      </c>
      <c r="X110" s="4" t="s">
        <v>38</v>
      </c>
    </row>
    <row r="111" spans="1:24" x14ac:dyDescent="0.25">
      <c r="A111" s="6">
        <v>109</v>
      </c>
      <c r="B111" s="18" t="s">
        <v>510</v>
      </c>
      <c r="C111" s="7" t="s">
        <v>511</v>
      </c>
      <c r="D111" s="7" t="s">
        <v>28</v>
      </c>
      <c r="E111" s="7" t="s">
        <v>366</v>
      </c>
      <c r="F111" s="7" t="s">
        <v>367</v>
      </c>
      <c r="G111" s="7" t="s">
        <v>64</v>
      </c>
      <c r="H111" s="7" t="s">
        <v>374</v>
      </c>
      <c r="I111" s="7" t="s">
        <v>369</v>
      </c>
      <c r="J111" s="7" t="s">
        <v>512</v>
      </c>
      <c r="K111" s="7" t="s">
        <v>513</v>
      </c>
      <c r="L111" s="7" t="s">
        <v>1</v>
      </c>
      <c r="M111" s="8" t="s">
        <v>103</v>
      </c>
      <c r="N111" s="7" t="s">
        <v>37</v>
      </c>
      <c r="O111" s="9">
        <v>401</v>
      </c>
      <c r="P111" s="10">
        <v>8125</v>
      </c>
      <c r="Q111" s="11">
        <f t="shared" si="3"/>
        <v>3258125</v>
      </c>
      <c r="R111" s="11">
        <f>VLOOKUP(B111,'[1]Tranche 1 Actual-2024'!$B$12:$R$152,17,FALSE)</f>
        <v>977437</v>
      </c>
      <c r="S111" s="11"/>
      <c r="T111" s="11">
        <f t="shared" si="4"/>
        <v>977437.5</v>
      </c>
      <c r="U111" s="11"/>
      <c r="V111" s="11">
        <f t="shared" si="5"/>
        <v>977437.5</v>
      </c>
      <c r="W111" s="12">
        <v>977437.5</v>
      </c>
      <c r="X111" s="4" t="s">
        <v>38</v>
      </c>
    </row>
    <row r="112" spans="1:24" x14ac:dyDescent="0.25">
      <c r="A112" s="6">
        <v>110</v>
      </c>
      <c r="B112" s="18" t="s">
        <v>514</v>
      </c>
      <c r="C112" s="7" t="s">
        <v>515</v>
      </c>
      <c r="D112" s="7" t="s">
        <v>28</v>
      </c>
      <c r="E112" s="7" t="s">
        <v>516</v>
      </c>
      <c r="F112" s="7" t="s">
        <v>517</v>
      </c>
      <c r="G112" s="7" t="s">
        <v>64</v>
      </c>
      <c r="H112" s="7" t="s">
        <v>518</v>
      </c>
      <c r="I112" s="7" t="s">
        <v>519</v>
      </c>
      <c r="J112" s="7" t="s">
        <v>520</v>
      </c>
      <c r="K112" s="7" t="s">
        <v>521</v>
      </c>
      <c r="L112" s="7" t="s">
        <v>44</v>
      </c>
      <c r="M112" s="8" t="s">
        <v>36</v>
      </c>
      <c r="N112" s="7" t="s">
        <v>45</v>
      </c>
      <c r="O112" s="9">
        <v>82</v>
      </c>
      <c r="P112" s="10">
        <v>8125</v>
      </c>
      <c r="Q112" s="11">
        <f t="shared" si="3"/>
        <v>666250</v>
      </c>
      <c r="R112" s="11">
        <f>VLOOKUP(B112,'[1]Tranche 1 Actual-2024'!$B$12:$R$152,17,FALSE)</f>
        <v>199875</v>
      </c>
      <c r="S112" s="11"/>
      <c r="T112" s="11">
        <f t="shared" si="4"/>
        <v>199875</v>
      </c>
      <c r="U112" s="11"/>
      <c r="V112" s="11">
        <f t="shared" si="5"/>
        <v>199875</v>
      </c>
      <c r="W112" s="12">
        <v>199875</v>
      </c>
      <c r="X112" s="4" t="s">
        <v>38</v>
      </c>
    </row>
    <row r="113" spans="1:24" x14ac:dyDescent="0.25">
      <c r="A113" s="6">
        <v>111</v>
      </c>
      <c r="B113" s="18" t="s">
        <v>522</v>
      </c>
      <c r="C113" s="7" t="s">
        <v>523</v>
      </c>
      <c r="D113" s="7" t="s">
        <v>81</v>
      </c>
      <c r="E113" s="7" t="s">
        <v>82</v>
      </c>
      <c r="F113" s="7" t="s">
        <v>83</v>
      </c>
      <c r="G113" s="7" t="s">
        <v>31</v>
      </c>
      <c r="H113" s="7" t="s">
        <v>518</v>
      </c>
      <c r="I113" s="7" t="s">
        <v>519</v>
      </c>
      <c r="J113" s="7" t="s">
        <v>524</v>
      </c>
      <c r="K113" s="7" t="s">
        <v>525</v>
      </c>
      <c r="L113" s="7" t="s">
        <v>1</v>
      </c>
      <c r="M113" s="8" t="s">
        <v>36</v>
      </c>
      <c r="N113" s="7" t="s">
        <v>37</v>
      </c>
      <c r="O113" s="9">
        <v>110</v>
      </c>
      <c r="P113" s="10">
        <v>8125</v>
      </c>
      <c r="Q113" s="11">
        <f t="shared" si="3"/>
        <v>893750</v>
      </c>
      <c r="R113" s="11">
        <f>VLOOKUP(B113,'[1]Tranche 1 Actual-2024'!$B$12:$R$152,17,FALSE)</f>
        <v>268125</v>
      </c>
      <c r="S113" s="11"/>
      <c r="T113" s="11">
        <f t="shared" si="4"/>
        <v>268125</v>
      </c>
      <c r="U113" s="11"/>
      <c r="V113" s="11">
        <f t="shared" si="5"/>
        <v>268125</v>
      </c>
      <c r="W113" s="12">
        <v>268125</v>
      </c>
      <c r="X113" s="4" t="s">
        <v>38</v>
      </c>
    </row>
    <row r="114" spans="1:24" x14ac:dyDescent="0.25">
      <c r="A114" s="6">
        <v>112</v>
      </c>
      <c r="B114" s="18" t="s">
        <v>526</v>
      </c>
      <c r="C114" s="7" t="s">
        <v>527</v>
      </c>
      <c r="D114" s="7" t="s">
        <v>28</v>
      </c>
      <c r="E114" s="7" t="s">
        <v>516</v>
      </c>
      <c r="F114" s="7" t="s">
        <v>517</v>
      </c>
      <c r="G114" s="7" t="s">
        <v>64</v>
      </c>
      <c r="H114" s="7" t="s">
        <v>528</v>
      </c>
      <c r="I114" s="7" t="s">
        <v>519</v>
      </c>
      <c r="J114" s="7" t="s">
        <v>529</v>
      </c>
      <c r="K114" s="7" t="s">
        <v>530</v>
      </c>
      <c r="L114" s="7" t="s">
        <v>1</v>
      </c>
      <c r="M114" s="8" t="s">
        <v>36</v>
      </c>
      <c r="N114" s="7" t="s">
        <v>37</v>
      </c>
      <c r="O114" s="9">
        <v>148</v>
      </c>
      <c r="P114" s="10">
        <v>8125</v>
      </c>
      <c r="Q114" s="11">
        <f t="shared" si="3"/>
        <v>1202500</v>
      </c>
      <c r="R114" s="11">
        <f>VLOOKUP(B114,'[1]Tranche 1 Actual-2024'!$B$12:$R$152,17,FALSE)</f>
        <v>360750</v>
      </c>
      <c r="S114" s="11"/>
      <c r="T114" s="11">
        <f t="shared" si="4"/>
        <v>360750</v>
      </c>
      <c r="U114" s="11"/>
      <c r="V114" s="11">
        <f t="shared" si="5"/>
        <v>360750</v>
      </c>
      <c r="W114" s="12">
        <v>360750</v>
      </c>
      <c r="X114" s="4" t="s">
        <v>38</v>
      </c>
    </row>
    <row r="115" spans="1:24" x14ac:dyDescent="0.25">
      <c r="A115" s="6">
        <v>113</v>
      </c>
      <c r="B115" s="18" t="s">
        <v>531</v>
      </c>
      <c r="C115" s="7" t="s">
        <v>532</v>
      </c>
      <c r="D115" s="7" t="s">
        <v>81</v>
      </c>
      <c r="E115" s="7" t="s">
        <v>516</v>
      </c>
      <c r="F115" s="7" t="s">
        <v>517</v>
      </c>
      <c r="G115" s="7" t="s">
        <v>64</v>
      </c>
      <c r="H115" s="7" t="s">
        <v>518</v>
      </c>
      <c r="I115" s="7" t="s">
        <v>519</v>
      </c>
      <c r="J115" s="7" t="s">
        <v>533</v>
      </c>
      <c r="K115" s="7" t="s">
        <v>534</v>
      </c>
      <c r="L115" s="7" t="s">
        <v>1</v>
      </c>
      <c r="M115" s="8" t="s">
        <v>36</v>
      </c>
      <c r="N115" s="7" t="s">
        <v>86</v>
      </c>
      <c r="O115" s="9">
        <v>102</v>
      </c>
      <c r="P115" s="10">
        <v>8125</v>
      </c>
      <c r="Q115" s="11">
        <f t="shared" si="3"/>
        <v>828750</v>
      </c>
      <c r="R115" s="11">
        <f>VLOOKUP(B115,'[1]Tranche 1 Actual-2024'!$B$12:$R$152,17,FALSE)</f>
        <v>248625</v>
      </c>
      <c r="S115" s="11"/>
      <c r="T115" s="11">
        <f t="shared" si="4"/>
        <v>248625</v>
      </c>
      <c r="U115" s="11"/>
      <c r="V115" s="11">
        <f t="shared" si="5"/>
        <v>248625</v>
      </c>
      <c r="W115" s="12">
        <v>248625</v>
      </c>
      <c r="X115" s="4" t="s">
        <v>38</v>
      </c>
    </row>
    <row r="116" spans="1:24" x14ac:dyDescent="0.25">
      <c r="A116" s="6">
        <v>114</v>
      </c>
      <c r="B116" s="18" t="s">
        <v>535</v>
      </c>
      <c r="C116" s="7" t="s">
        <v>536</v>
      </c>
      <c r="D116" s="7" t="s">
        <v>28</v>
      </c>
      <c r="E116" s="7" t="s">
        <v>516</v>
      </c>
      <c r="F116" s="7" t="s">
        <v>517</v>
      </c>
      <c r="G116" s="7" t="s">
        <v>64</v>
      </c>
      <c r="H116" s="7" t="s">
        <v>537</v>
      </c>
      <c r="I116" s="7" t="s">
        <v>519</v>
      </c>
      <c r="J116" s="7" t="s">
        <v>538</v>
      </c>
      <c r="K116" s="7" t="s">
        <v>539</v>
      </c>
      <c r="L116" s="7" t="s">
        <v>1</v>
      </c>
      <c r="M116" s="8" t="s">
        <v>36</v>
      </c>
      <c r="N116" s="7" t="s">
        <v>37</v>
      </c>
      <c r="O116" s="9">
        <v>104</v>
      </c>
      <c r="P116" s="10">
        <v>8125</v>
      </c>
      <c r="Q116" s="11">
        <f t="shared" si="3"/>
        <v>845000</v>
      </c>
      <c r="R116" s="11">
        <f>VLOOKUP(B116,'[1]Tranche 1 Actual-2024'!$B$12:$R$152,17,FALSE)</f>
        <v>253500</v>
      </c>
      <c r="S116" s="11"/>
      <c r="T116" s="11">
        <f t="shared" si="4"/>
        <v>253500</v>
      </c>
      <c r="U116" s="11"/>
      <c r="V116" s="11">
        <f t="shared" si="5"/>
        <v>253500</v>
      </c>
      <c r="W116" s="12">
        <v>253500</v>
      </c>
      <c r="X116" s="4" t="s">
        <v>38</v>
      </c>
    </row>
    <row r="117" spans="1:24" x14ac:dyDescent="0.25">
      <c r="A117" s="6">
        <v>115</v>
      </c>
      <c r="B117" s="18" t="s">
        <v>540</v>
      </c>
      <c r="C117" s="7" t="s">
        <v>541</v>
      </c>
      <c r="D117" s="7" t="s">
        <v>28</v>
      </c>
      <c r="E117" s="7" t="s">
        <v>516</v>
      </c>
      <c r="F117" s="7" t="s">
        <v>517</v>
      </c>
      <c r="G117" s="7" t="s">
        <v>64</v>
      </c>
      <c r="H117" s="7" t="s">
        <v>518</v>
      </c>
      <c r="I117" s="7" t="s">
        <v>519</v>
      </c>
      <c r="J117" s="7" t="s">
        <v>542</v>
      </c>
      <c r="K117" s="7" t="s">
        <v>543</v>
      </c>
      <c r="L117" s="7" t="s">
        <v>1</v>
      </c>
      <c r="M117" s="8" t="s">
        <v>36</v>
      </c>
      <c r="N117" s="7" t="s">
        <v>37</v>
      </c>
      <c r="O117" s="9">
        <v>65</v>
      </c>
      <c r="P117" s="10">
        <v>8125</v>
      </c>
      <c r="Q117" s="11">
        <f t="shared" si="3"/>
        <v>528125</v>
      </c>
      <c r="R117" s="11">
        <f>VLOOKUP(B117,'[1]Tranche 1 Actual-2024'!$B$12:$R$152,17,FALSE)</f>
        <v>158437</v>
      </c>
      <c r="S117" s="11"/>
      <c r="T117" s="11">
        <f t="shared" si="4"/>
        <v>158437.5</v>
      </c>
      <c r="U117" s="11"/>
      <c r="V117" s="11">
        <f t="shared" si="5"/>
        <v>158437.5</v>
      </c>
      <c r="W117" s="12">
        <v>158437.5</v>
      </c>
      <c r="X117" s="4" t="s">
        <v>38</v>
      </c>
    </row>
    <row r="118" spans="1:24" x14ac:dyDescent="0.25">
      <c r="A118" s="6">
        <v>116</v>
      </c>
      <c r="B118" s="18" t="s">
        <v>544</v>
      </c>
      <c r="C118" s="7" t="s">
        <v>545</v>
      </c>
      <c r="D118" s="7" t="s">
        <v>28</v>
      </c>
      <c r="E118" s="7" t="s">
        <v>53</v>
      </c>
      <c r="F118" s="7" t="s">
        <v>54</v>
      </c>
      <c r="G118" s="7" t="s">
        <v>31</v>
      </c>
      <c r="H118" s="7" t="s">
        <v>518</v>
      </c>
      <c r="I118" s="7" t="s">
        <v>519</v>
      </c>
      <c r="J118" s="7" t="s">
        <v>546</v>
      </c>
      <c r="K118" s="7" t="s">
        <v>547</v>
      </c>
      <c r="L118" s="7" t="s">
        <v>1</v>
      </c>
      <c r="M118" s="8" t="s">
        <v>36</v>
      </c>
      <c r="N118" s="7" t="s">
        <v>37</v>
      </c>
      <c r="O118" s="9">
        <v>259</v>
      </c>
      <c r="P118" s="10">
        <v>8125</v>
      </c>
      <c r="Q118" s="11">
        <f t="shared" si="3"/>
        <v>2104375</v>
      </c>
      <c r="R118" s="11"/>
      <c r="S118" s="11">
        <f>Q118*30%</f>
        <v>631312.5</v>
      </c>
      <c r="T118" s="11">
        <f t="shared" si="4"/>
        <v>631312.5</v>
      </c>
      <c r="U118" s="11"/>
      <c r="V118" s="11">
        <f t="shared" si="5"/>
        <v>1262625</v>
      </c>
      <c r="W118" s="12">
        <v>1262625</v>
      </c>
      <c r="X118" s="4" t="s">
        <v>495</v>
      </c>
    </row>
    <row r="119" spans="1:24" x14ac:dyDescent="0.25">
      <c r="A119" s="6">
        <v>117</v>
      </c>
      <c r="B119" s="18" t="s">
        <v>548</v>
      </c>
      <c r="C119" s="7" t="s">
        <v>549</v>
      </c>
      <c r="D119" s="7" t="s">
        <v>28</v>
      </c>
      <c r="E119" s="7" t="s">
        <v>516</v>
      </c>
      <c r="F119" s="7" t="s">
        <v>517</v>
      </c>
      <c r="G119" s="7" t="s">
        <v>64</v>
      </c>
      <c r="H119" s="7" t="s">
        <v>518</v>
      </c>
      <c r="I119" s="7" t="s">
        <v>519</v>
      </c>
      <c r="J119" s="7" t="s">
        <v>550</v>
      </c>
      <c r="K119" s="7" t="s">
        <v>551</v>
      </c>
      <c r="L119" s="7" t="s">
        <v>1</v>
      </c>
      <c r="M119" s="8" t="s">
        <v>36</v>
      </c>
      <c r="N119" s="7" t="s">
        <v>37</v>
      </c>
      <c r="O119" s="9">
        <v>216</v>
      </c>
      <c r="P119" s="10">
        <v>8125</v>
      </c>
      <c r="Q119" s="11">
        <f t="shared" si="3"/>
        <v>1755000</v>
      </c>
      <c r="R119" s="11">
        <f>VLOOKUP(B119,'[1]Tranche 1 Actual-2024'!$B$12:$R$152,17,FALSE)</f>
        <v>526500</v>
      </c>
      <c r="S119" s="11"/>
      <c r="T119" s="11">
        <f t="shared" si="4"/>
        <v>526500</v>
      </c>
      <c r="U119" s="11"/>
      <c r="V119" s="11">
        <f t="shared" si="5"/>
        <v>526500</v>
      </c>
      <c r="W119" s="12">
        <v>526500</v>
      </c>
      <c r="X119" s="4" t="s">
        <v>38</v>
      </c>
    </row>
    <row r="120" spans="1:24" x14ac:dyDescent="0.25">
      <c r="A120" s="6">
        <v>118</v>
      </c>
      <c r="B120" s="18" t="s">
        <v>552</v>
      </c>
      <c r="C120" s="7" t="s">
        <v>553</v>
      </c>
      <c r="D120" s="7" t="s">
        <v>28</v>
      </c>
      <c r="E120" s="7" t="s">
        <v>187</v>
      </c>
      <c r="F120" s="7" t="s">
        <v>188</v>
      </c>
      <c r="G120" s="7" t="s">
        <v>31</v>
      </c>
      <c r="H120" s="7" t="s">
        <v>518</v>
      </c>
      <c r="I120" s="7" t="s">
        <v>519</v>
      </c>
      <c r="J120" s="7" t="s">
        <v>554</v>
      </c>
      <c r="K120" s="7" t="s">
        <v>555</v>
      </c>
      <c r="L120" s="7" t="s">
        <v>1</v>
      </c>
      <c r="M120" s="8" t="s">
        <v>36</v>
      </c>
      <c r="N120" s="7" t="s">
        <v>86</v>
      </c>
      <c r="O120" s="9">
        <v>671</v>
      </c>
      <c r="P120" s="10">
        <v>8125</v>
      </c>
      <c r="Q120" s="11">
        <f t="shared" si="3"/>
        <v>5451875</v>
      </c>
      <c r="R120" s="11">
        <f>VLOOKUP(B120,'[1]Tranche 1 Actual-2024'!$B$12:$R$152,17,FALSE)</f>
        <v>1635562</v>
      </c>
      <c r="S120" s="11"/>
      <c r="T120" s="11">
        <f t="shared" si="4"/>
        <v>1635562.5</v>
      </c>
      <c r="U120" s="11"/>
      <c r="V120" s="11">
        <f t="shared" si="5"/>
        <v>1635562.5</v>
      </c>
      <c r="W120" s="12">
        <v>1635562.5</v>
      </c>
      <c r="X120" s="4" t="s">
        <v>38</v>
      </c>
    </row>
    <row r="121" spans="1:24" x14ac:dyDescent="0.25">
      <c r="A121" s="6">
        <v>119</v>
      </c>
      <c r="B121" s="18" t="s">
        <v>556</v>
      </c>
      <c r="C121" s="7" t="s">
        <v>557</v>
      </c>
      <c r="D121" s="7" t="s">
        <v>81</v>
      </c>
      <c r="E121" s="7" t="s">
        <v>82</v>
      </c>
      <c r="F121" s="7" t="s">
        <v>83</v>
      </c>
      <c r="G121" s="7" t="s">
        <v>31</v>
      </c>
      <c r="H121" s="7" t="s">
        <v>518</v>
      </c>
      <c r="I121" s="7" t="s">
        <v>519</v>
      </c>
      <c r="J121" s="7" t="s">
        <v>558</v>
      </c>
      <c r="K121" s="7" t="s">
        <v>559</v>
      </c>
      <c r="L121" s="7" t="s">
        <v>1</v>
      </c>
      <c r="M121" s="8" t="s">
        <v>36</v>
      </c>
      <c r="N121" s="7" t="s">
        <v>59</v>
      </c>
      <c r="O121" s="9">
        <v>338</v>
      </c>
      <c r="P121" s="10">
        <v>8125</v>
      </c>
      <c r="Q121" s="11">
        <f t="shared" si="3"/>
        <v>2746250</v>
      </c>
      <c r="R121" s="11">
        <f>VLOOKUP(B121,'[1]Tranche 1 Actual-2024'!$B$12:$R$152,17,FALSE)</f>
        <v>823875</v>
      </c>
      <c r="S121" s="11"/>
      <c r="T121" s="11">
        <f t="shared" si="4"/>
        <v>823875</v>
      </c>
      <c r="U121" s="11"/>
      <c r="V121" s="11">
        <f t="shared" si="5"/>
        <v>823875</v>
      </c>
      <c r="W121" s="12">
        <v>823875</v>
      </c>
      <c r="X121" s="4" t="s">
        <v>38</v>
      </c>
    </row>
    <row r="122" spans="1:24" x14ac:dyDescent="0.25">
      <c r="A122" s="6">
        <v>120</v>
      </c>
      <c r="B122" s="18" t="s">
        <v>560</v>
      </c>
      <c r="C122" s="7" t="s">
        <v>561</v>
      </c>
      <c r="D122" s="7" t="s">
        <v>28</v>
      </c>
      <c r="E122" s="7" t="s">
        <v>187</v>
      </c>
      <c r="F122" s="7" t="s">
        <v>188</v>
      </c>
      <c r="G122" s="7" t="s">
        <v>31</v>
      </c>
      <c r="H122" s="7" t="s">
        <v>528</v>
      </c>
      <c r="I122" s="7" t="s">
        <v>519</v>
      </c>
      <c r="J122" s="7" t="s">
        <v>562</v>
      </c>
      <c r="K122" s="7" t="s">
        <v>563</v>
      </c>
      <c r="L122" s="7" t="s">
        <v>1</v>
      </c>
      <c r="M122" s="8" t="s">
        <v>103</v>
      </c>
      <c r="N122" s="7" t="s">
        <v>37</v>
      </c>
      <c r="O122" s="9">
        <v>109</v>
      </c>
      <c r="P122" s="10">
        <v>8125</v>
      </c>
      <c r="Q122" s="11">
        <f t="shared" si="3"/>
        <v>885625</v>
      </c>
      <c r="R122" s="11">
        <f>VLOOKUP(B122,'[1]Tranche 1 Actual-2024'!$B$12:$R$152,17,FALSE)</f>
        <v>265687</v>
      </c>
      <c r="S122" s="11"/>
      <c r="T122" s="11">
        <f t="shared" si="4"/>
        <v>265687.5</v>
      </c>
      <c r="U122" s="11"/>
      <c r="V122" s="11">
        <f t="shared" si="5"/>
        <v>265687.5</v>
      </c>
      <c r="W122" s="12">
        <v>265687.5</v>
      </c>
      <c r="X122" s="4" t="s">
        <v>38</v>
      </c>
    </row>
    <row r="123" spans="1:24" x14ac:dyDescent="0.25">
      <c r="A123" s="6">
        <v>121</v>
      </c>
      <c r="B123" s="18" t="s">
        <v>564</v>
      </c>
      <c r="C123" s="7" t="s">
        <v>565</v>
      </c>
      <c r="D123" s="7" t="s">
        <v>81</v>
      </c>
      <c r="E123" s="7" t="s">
        <v>566</v>
      </c>
      <c r="F123" s="7" t="s">
        <v>567</v>
      </c>
      <c r="G123" s="7" t="s">
        <v>64</v>
      </c>
      <c r="H123" s="7" t="s">
        <v>568</v>
      </c>
      <c r="I123" s="7" t="s">
        <v>33</v>
      </c>
      <c r="J123" s="7" t="s">
        <v>569</v>
      </c>
      <c r="K123" s="7" t="s">
        <v>570</v>
      </c>
      <c r="L123" s="7" t="s">
        <v>1</v>
      </c>
      <c r="M123" s="8" t="s">
        <v>103</v>
      </c>
      <c r="N123" s="7" t="s">
        <v>37</v>
      </c>
      <c r="O123" s="9">
        <v>110</v>
      </c>
      <c r="P123" s="10">
        <v>8125</v>
      </c>
      <c r="Q123" s="11">
        <f t="shared" ref="Q123:Q124" si="6">O123*P123</f>
        <v>893750</v>
      </c>
      <c r="R123" s="11">
        <f>VLOOKUP(B123,'[2]Tranche 1 Actual-2024'!$B$12:$R$152,17,FALSE)</f>
        <v>268125</v>
      </c>
      <c r="S123" s="11"/>
      <c r="T123" s="11">
        <f t="shared" ref="T123:T124" si="7">Q123*30%</f>
        <v>268125</v>
      </c>
      <c r="U123" s="11"/>
      <c r="V123" s="11">
        <f t="shared" ref="V123:V124" si="8">S123+T123-U123</f>
        <v>268125</v>
      </c>
      <c r="W123" s="12">
        <f t="shared" ref="W123:W124" si="9">IF(V123&gt;=0,V123,0)</f>
        <v>268125</v>
      </c>
      <c r="X123" s="4" t="s">
        <v>38</v>
      </c>
    </row>
    <row r="124" spans="1:24" x14ac:dyDescent="0.25">
      <c r="A124" s="6">
        <v>122</v>
      </c>
      <c r="B124" s="18" t="s">
        <v>571</v>
      </c>
      <c r="C124" s="7" t="s">
        <v>572</v>
      </c>
      <c r="D124" s="7" t="s">
        <v>28</v>
      </c>
      <c r="E124" s="7" t="s">
        <v>566</v>
      </c>
      <c r="F124" s="7" t="s">
        <v>567</v>
      </c>
      <c r="G124" s="7" t="s">
        <v>64</v>
      </c>
      <c r="H124" s="7" t="s">
        <v>568</v>
      </c>
      <c r="I124" s="7" t="s">
        <v>33</v>
      </c>
      <c r="J124" s="7" t="s">
        <v>569</v>
      </c>
      <c r="K124" s="7" t="s">
        <v>570</v>
      </c>
      <c r="L124" s="7" t="s">
        <v>1</v>
      </c>
      <c r="M124" s="8" t="s">
        <v>103</v>
      </c>
      <c r="N124" s="7" t="s">
        <v>59</v>
      </c>
      <c r="O124" s="9">
        <v>198</v>
      </c>
      <c r="P124" s="10">
        <v>8125</v>
      </c>
      <c r="Q124" s="11">
        <f t="shared" si="6"/>
        <v>1608750</v>
      </c>
      <c r="R124" s="11">
        <f>VLOOKUP(B124,'[2]Tranche 1 Actual-2024'!$B$12:$R$152,17,FALSE)</f>
        <v>482625</v>
      </c>
      <c r="S124" s="11"/>
      <c r="T124" s="11">
        <f t="shared" si="7"/>
        <v>482625</v>
      </c>
      <c r="U124" s="11"/>
      <c r="V124" s="11">
        <f t="shared" si="8"/>
        <v>482625</v>
      </c>
      <c r="W124" s="12">
        <f t="shared" si="9"/>
        <v>482625</v>
      </c>
      <c r="X124" s="4" t="s">
        <v>38</v>
      </c>
    </row>
    <row r="125" spans="1:24" x14ac:dyDescent="0.25">
      <c r="A125" s="6">
        <v>123</v>
      </c>
      <c r="B125" s="18" t="s">
        <v>573</v>
      </c>
      <c r="C125" s="7" t="s">
        <v>574</v>
      </c>
      <c r="D125" s="7" t="s">
        <v>81</v>
      </c>
      <c r="E125" s="7" t="s">
        <v>516</v>
      </c>
      <c r="F125" s="7" t="s">
        <v>517</v>
      </c>
      <c r="G125" s="7" t="s">
        <v>64</v>
      </c>
      <c r="H125" s="7" t="s">
        <v>568</v>
      </c>
      <c r="I125" s="7" t="s">
        <v>518</v>
      </c>
      <c r="J125" s="7" t="s">
        <v>575</v>
      </c>
      <c r="K125" s="7" t="s">
        <v>576</v>
      </c>
      <c r="L125" s="7" t="s">
        <v>1</v>
      </c>
      <c r="M125" s="8" t="s">
        <v>103</v>
      </c>
      <c r="N125" s="7" t="s">
        <v>86</v>
      </c>
      <c r="O125" s="9">
        <v>171</v>
      </c>
      <c r="P125" s="10">
        <v>8125</v>
      </c>
      <c r="Q125" s="11">
        <f t="shared" ref="Q125:Q126" si="10">O125*P125</f>
        <v>1389375</v>
      </c>
      <c r="R125" s="11">
        <f>VLOOKUP(B125,'[3]Tranche 1 Actual-2024'!$B$12:$R$152,17,FALSE)</f>
        <v>416812</v>
      </c>
      <c r="S125" s="11"/>
      <c r="T125" s="11">
        <f t="shared" ref="T125:T126" si="11">Q125*30%</f>
        <v>416812.5</v>
      </c>
      <c r="U125" s="11"/>
      <c r="V125" s="11">
        <f t="shared" ref="V125:V126" si="12">S125+T125-U125</f>
        <v>416812.5</v>
      </c>
      <c r="W125" s="12">
        <v>416812.5</v>
      </c>
      <c r="X125" s="4" t="s">
        <v>38</v>
      </c>
    </row>
    <row r="126" spans="1:24" x14ac:dyDescent="0.25">
      <c r="A126" s="6">
        <v>124</v>
      </c>
      <c r="B126" s="18" t="s">
        <v>577</v>
      </c>
      <c r="C126" s="7" t="s">
        <v>578</v>
      </c>
      <c r="D126" s="7" t="s">
        <v>28</v>
      </c>
      <c r="E126" s="7" t="s">
        <v>516</v>
      </c>
      <c r="F126" s="7" t="s">
        <v>517</v>
      </c>
      <c r="G126" s="7" t="s">
        <v>64</v>
      </c>
      <c r="H126" s="7" t="s">
        <v>568</v>
      </c>
      <c r="I126" s="7" t="s">
        <v>518</v>
      </c>
      <c r="J126" s="7" t="s">
        <v>575</v>
      </c>
      <c r="K126" s="7" t="s">
        <v>576</v>
      </c>
      <c r="L126" s="7" t="s">
        <v>1</v>
      </c>
      <c r="M126" s="8" t="s">
        <v>103</v>
      </c>
      <c r="N126" s="7" t="s">
        <v>59</v>
      </c>
      <c r="O126" s="9">
        <v>390</v>
      </c>
      <c r="P126" s="10">
        <v>8125</v>
      </c>
      <c r="Q126" s="11">
        <f t="shared" si="10"/>
        <v>3168750</v>
      </c>
      <c r="R126" s="11">
        <f>VLOOKUP(B126,'[3]Tranche 1 Actual-2024'!$B$12:$R$152,17,FALSE)</f>
        <v>950625</v>
      </c>
      <c r="S126" s="11"/>
      <c r="T126" s="11">
        <f t="shared" si="11"/>
        <v>950625</v>
      </c>
      <c r="U126" s="11"/>
      <c r="V126" s="11">
        <f t="shared" si="12"/>
        <v>950625</v>
      </c>
      <c r="W126" s="12">
        <v>950625</v>
      </c>
      <c r="X126" s="4" t="s">
        <v>38</v>
      </c>
    </row>
    <row r="127" spans="1:24" x14ac:dyDescent="0.25">
      <c r="A127" s="6"/>
      <c r="B127" s="20" t="s">
        <v>579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2">
        <f>SUM(W3:W126)</f>
        <v>60693750</v>
      </c>
      <c r="X127" s="21"/>
    </row>
  </sheetData>
  <conditionalFormatting sqref="B127:B1048576 B2:B122">
    <cfRule type="duplicateValues" dxfId="6" priority="3"/>
  </conditionalFormatting>
  <conditionalFormatting sqref="B47">
    <cfRule type="duplicateValues" dxfId="5" priority="4"/>
  </conditionalFormatting>
  <conditionalFormatting sqref="B123:B124">
    <cfRule type="duplicateValues" dxfId="4" priority="2"/>
  </conditionalFormatting>
  <conditionalFormatting sqref="B125:B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Eligible-SS-2024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2026-03-16T02:42:18Z</dcterms:created>
  <dcterms:modified xsi:type="dcterms:W3CDTF">2026-03-16T02:47:26Z</dcterms:modified>
</cp:coreProperties>
</file>